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8_{CD11CAD2-406C-44B9-94C1-3CD570B971DE}" xr6:coauthVersionLast="47" xr6:coauthVersionMax="47" xr10:uidLastSave="{00000000-0000-0000-0000-000000000000}"/>
  <bookViews>
    <workbookView xWindow="-120" yWindow="-120" windowWidth="29040" windowHeight="15840" xr2:uid="{163189F4-6D84-47E4-90C3-4A1C264020D4}"/>
  </bookViews>
  <sheets>
    <sheet name="1- Contents" sheetId="5" r:id="rId1"/>
    <sheet name="2- Profit performance Group" sheetId="1" r:id="rId2"/>
    <sheet name="3- Income statement GI" sheetId="2" r:id="rId3"/>
    <sheet name="4- Statement of financial pos." sheetId="3" r:id="rId4"/>
    <sheet name="5- Definition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D32" i="1"/>
  <c r="E32" i="1"/>
  <c r="F32" i="1"/>
  <c r="G32" i="1"/>
  <c r="H32" i="1"/>
  <c r="I32" i="1"/>
  <c r="B32" i="1"/>
  <c r="C31" i="1"/>
  <c r="D31" i="1"/>
  <c r="E31" i="1"/>
  <c r="F31" i="1"/>
  <c r="G31" i="1"/>
  <c r="H31" i="1"/>
  <c r="I31" i="1"/>
  <c r="B31" i="1"/>
  <c r="C30" i="1"/>
  <c r="D30" i="1"/>
  <c r="E30" i="1"/>
  <c r="F30" i="1"/>
  <c r="G30" i="1"/>
  <c r="H30" i="1"/>
  <c r="I30" i="1"/>
  <c r="B30" i="1"/>
  <c r="C29" i="1"/>
  <c r="D29" i="1"/>
  <c r="E29" i="1"/>
  <c r="F29" i="1"/>
  <c r="G29" i="1"/>
  <c r="H29" i="1"/>
  <c r="I29" i="1"/>
  <c r="B29" i="1"/>
  <c r="C28" i="1"/>
  <c r="D28" i="1"/>
  <c r="E28" i="1"/>
  <c r="F28" i="1"/>
  <c r="G28" i="1"/>
  <c r="H28" i="1"/>
  <c r="I28" i="1"/>
  <c r="B28" i="1"/>
  <c r="I27" i="1"/>
  <c r="H27" i="1"/>
  <c r="G27" i="1"/>
  <c r="F27" i="1"/>
  <c r="E27" i="1"/>
  <c r="D27" i="1"/>
  <c r="C27" i="1"/>
  <c r="B27" i="1"/>
  <c r="I146" i="2"/>
  <c r="H146" i="2"/>
  <c r="G146" i="2"/>
  <c r="F146" i="2"/>
  <c r="E146" i="2"/>
  <c r="D146" i="2"/>
  <c r="C146" i="2"/>
  <c r="B146" i="2"/>
  <c r="I144" i="2"/>
  <c r="H144" i="2"/>
  <c r="G144" i="2"/>
  <c r="F144" i="2"/>
  <c r="E144" i="2"/>
  <c r="D144" i="2"/>
  <c r="C144" i="2"/>
  <c r="B144" i="2"/>
  <c r="I142" i="2"/>
  <c r="H142" i="2"/>
  <c r="G142" i="2"/>
  <c r="F142" i="2"/>
  <c r="E142" i="2"/>
  <c r="D142" i="2"/>
  <c r="C142" i="2"/>
  <c r="B142" i="2"/>
  <c r="I141" i="2"/>
  <c r="I143" i="2" s="1"/>
  <c r="I145" i="2" s="1"/>
  <c r="H141" i="2"/>
  <c r="G141" i="2"/>
  <c r="G143" i="2" s="1"/>
  <c r="G145" i="2" s="1"/>
  <c r="F141" i="2"/>
  <c r="F143" i="2" s="1"/>
  <c r="E141" i="2"/>
  <c r="E143" i="2" s="1"/>
  <c r="E145" i="2" s="1"/>
  <c r="D141" i="2"/>
  <c r="D143" i="2" s="1"/>
  <c r="D145" i="2" s="1"/>
  <c r="C141" i="2"/>
  <c r="C143" i="2" s="1"/>
  <c r="C145" i="2" s="1"/>
  <c r="B141" i="2"/>
  <c r="B143" i="2" s="1"/>
  <c r="B145" i="2" s="1"/>
  <c r="I122" i="2"/>
  <c r="H122" i="2"/>
  <c r="G122" i="2"/>
  <c r="F122" i="2"/>
  <c r="E122" i="2"/>
  <c r="D122" i="2"/>
  <c r="C122" i="2"/>
  <c r="B122" i="2"/>
  <c r="I120" i="2"/>
  <c r="H120" i="2"/>
  <c r="G120" i="2"/>
  <c r="F120" i="2"/>
  <c r="E120" i="2"/>
  <c r="D120" i="2"/>
  <c r="C120" i="2"/>
  <c r="B120" i="2"/>
  <c r="I118" i="2"/>
  <c r="H118" i="2"/>
  <c r="G118" i="2"/>
  <c r="F118" i="2"/>
  <c r="E118" i="2"/>
  <c r="D118" i="2"/>
  <c r="C118" i="2"/>
  <c r="B118" i="2"/>
  <c r="I117" i="2"/>
  <c r="I119" i="2" s="1"/>
  <c r="I121" i="2" s="1"/>
  <c r="H117" i="2"/>
  <c r="G117" i="2"/>
  <c r="G119" i="2" s="1"/>
  <c r="G121" i="2" s="1"/>
  <c r="F117" i="2"/>
  <c r="F119" i="2" s="1"/>
  <c r="F121" i="2" s="1"/>
  <c r="E117" i="2"/>
  <c r="E119" i="2" s="1"/>
  <c r="E121" i="2" s="1"/>
  <c r="D117" i="2"/>
  <c r="D119" i="2" s="1"/>
  <c r="D121" i="2" s="1"/>
  <c r="C117" i="2"/>
  <c r="C119" i="2" s="1"/>
  <c r="C121" i="2" s="1"/>
  <c r="B117" i="2"/>
  <c r="B119" i="2" s="1"/>
  <c r="B121" i="2" s="1"/>
  <c r="I98" i="2"/>
  <c r="H98" i="2"/>
  <c r="G98" i="2"/>
  <c r="F98" i="2"/>
  <c r="E98" i="2"/>
  <c r="D98" i="2"/>
  <c r="C98" i="2"/>
  <c r="B98" i="2"/>
  <c r="I96" i="2"/>
  <c r="H96" i="2"/>
  <c r="G96" i="2"/>
  <c r="F96" i="2"/>
  <c r="E96" i="2"/>
  <c r="D96" i="2"/>
  <c r="C96" i="2"/>
  <c r="B96" i="2"/>
  <c r="I94" i="2"/>
  <c r="H94" i="2"/>
  <c r="G94" i="2"/>
  <c r="F94" i="2"/>
  <c r="E94" i="2"/>
  <c r="D94" i="2"/>
  <c r="C94" i="2"/>
  <c r="B94" i="2"/>
  <c r="I93" i="2"/>
  <c r="I95" i="2" s="1"/>
  <c r="I97" i="2" s="1"/>
  <c r="H93" i="2"/>
  <c r="H95" i="2" s="1"/>
  <c r="H97" i="2" s="1"/>
  <c r="G93" i="2"/>
  <c r="G95" i="2" s="1"/>
  <c r="G97" i="2" s="1"/>
  <c r="F93" i="2"/>
  <c r="E93" i="2"/>
  <c r="E95" i="2" s="1"/>
  <c r="E97" i="2" s="1"/>
  <c r="D93" i="2"/>
  <c r="C93" i="2"/>
  <c r="C95" i="2" s="1"/>
  <c r="C97" i="2" s="1"/>
  <c r="B93" i="2"/>
  <c r="B95" i="2" s="1"/>
  <c r="B97" i="2" s="1"/>
  <c r="I74" i="2"/>
  <c r="H74" i="2"/>
  <c r="G74" i="2"/>
  <c r="F74" i="2"/>
  <c r="E74" i="2"/>
  <c r="D74" i="2"/>
  <c r="C74" i="2"/>
  <c r="B74" i="2"/>
  <c r="I72" i="2"/>
  <c r="H72" i="2"/>
  <c r="G72" i="2"/>
  <c r="F72" i="2"/>
  <c r="E72" i="2"/>
  <c r="D72" i="2"/>
  <c r="C72" i="2"/>
  <c r="B72" i="2"/>
  <c r="I70" i="2"/>
  <c r="H70" i="2"/>
  <c r="G70" i="2"/>
  <c r="F70" i="2"/>
  <c r="E70" i="2"/>
  <c r="D70" i="2"/>
  <c r="C70" i="2"/>
  <c r="B70" i="2"/>
  <c r="I69" i="2"/>
  <c r="I71" i="2" s="1"/>
  <c r="I73" i="2" s="1"/>
  <c r="H69" i="2"/>
  <c r="G69" i="2"/>
  <c r="G71" i="2" s="1"/>
  <c r="F69" i="2"/>
  <c r="F71" i="2" s="1"/>
  <c r="F73" i="2" s="1"/>
  <c r="E69" i="2"/>
  <c r="E71" i="2" s="1"/>
  <c r="E73" i="2" s="1"/>
  <c r="D69" i="2"/>
  <c r="D71" i="2" s="1"/>
  <c r="D73" i="2" s="1"/>
  <c r="C69" i="2"/>
  <c r="C71" i="2" s="1"/>
  <c r="C73" i="2" s="1"/>
  <c r="B69" i="2"/>
  <c r="B71" i="2" s="1"/>
  <c r="B73" i="2" s="1"/>
  <c r="I50" i="2"/>
  <c r="H50" i="2"/>
  <c r="G50" i="2"/>
  <c r="F50" i="2"/>
  <c r="E50" i="2"/>
  <c r="D50" i="2"/>
  <c r="C50" i="2"/>
  <c r="B50" i="2"/>
  <c r="I48" i="2"/>
  <c r="H48" i="2"/>
  <c r="G48" i="2"/>
  <c r="F48" i="2"/>
  <c r="E48" i="2"/>
  <c r="D48" i="2"/>
  <c r="C48" i="2"/>
  <c r="B48" i="2"/>
  <c r="I46" i="2"/>
  <c r="H46" i="2"/>
  <c r="G46" i="2"/>
  <c r="F46" i="2"/>
  <c r="E46" i="2"/>
  <c r="D46" i="2"/>
  <c r="C46" i="2"/>
  <c r="B46" i="2"/>
  <c r="I45" i="2"/>
  <c r="I47" i="2" s="1"/>
  <c r="I49" i="2" s="1"/>
  <c r="H45" i="2"/>
  <c r="H47" i="2" s="1"/>
  <c r="H49" i="2" s="1"/>
  <c r="G45" i="2"/>
  <c r="G47" i="2" s="1"/>
  <c r="G49" i="2" s="1"/>
  <c r="F45" i="2"/>
  <c r="F47" i="2" s="1"/>
  <c r="F49" i="2" s="1"/>
  <c r="E45" i="2"/>
  <c r="E47" i="2" s="1"/>
  <c r="E49" i="2" s="1"/>
  <c r="D45" i="2"/>
  <c r="D47" i="2" s="1"/>
  <c r="D49" i="2" s="1"/>
  <c r="C45" i="2"/>
  <c r="C47" i="2" s="1"/>
  <c r="C49" i="2" s="1"/>
  <c r="B45" i="2"/>
  <c r="B47" i="2" s="1"/>
  <c r="B49" i="2" s="1"/>
  <c r="I26" i="2"/>
  <c r="H26" i="2"/>
  <c r="G26" i="2"/>
  <c r="F26" i="2"/>
  <c r="E26" i="2"/>
  <c r="D26" i="2"/>
  <c r="C26" i="2"/>
  <c r="B26" i="2"/>
  <c r="I24" i="2"/>
  <c r="H24" i="2"/>
  <c r="G24" i="2"/>
  <c r="F24" i="2"/>
  <c r="E24" i="2"/>
  <c r="D24" i="2"/>
  <c r="C24" i="2"/>
  <c r="B24" i="2"/>
  <c r="I22" i="2"/>
  <c r="H22" i="2"/>
  <c r="G22" i="2"/>
  <c r="F22" i="2"/>
  <c r="E22" i="2"/>
  <c r="D22" i="2"/>
  <c r="C22" i="2"/>
  <c r="B22" i="2"/>
  <c r="I21" i="2"/>
  <c r="H21" i="2"/>
  <c r="G21" i="2"/>
  <c r="G23" i="2" s="1"/>
  <c r="G25" i="2" s="1"/>
  <c r="F21" i="2"/>
  <c r="F23" i="2" s="1"/>
  <c r="F25" i="2" s="1"/>
  <c r="E21" i="2"/>
  <c r="E23" i="2" s="1"/>
  <c r="E25" i="2" s="1"/>
  <c r="D21" i="2"/>
  <c r="D23" i="2" s="1"/>
  <c r="D25" i="2" s="1"/>
  <c r="C21" i="2"/>
  <c r="C23" i="2" s="1"/>
  <c r="C25" i="2" s="1"/>
  <c r="B21" i="2"/>
  <c r="B23" i="2" l="1"/>
  <c r="B25" i="2" s="1"/>
  <c r="H71" i="2"/>
  <c r="H73" i="2" s="1"/>
  <c r="H143" i="2"/>
  <c r="H145" i="2" s="1"/>
  <c r="H119" i="2"/>
  <c r="H121" i="2" s="1"/>
  <c r="D95" i="2"/>
  <c r="D97" i="2" s="1"/>
  <c r="F145" i="2"/>
  <c r="F95" i="2"/>
  <c r="F97" i="2" s="1"/>
  <c r="G73" i="2"/>
  <c r="I23" i="2"/>
  <c r="I25" i="2" s="1"/>
  <c r="H23" i="2"/>
  <c r="H25" i="2" s="1"/>
</calcChain>
</file>

<file path=xl/sharedStrings.xml><?xml version="1.0" encoding="utf-8"?>
<sst xmlns="http://schemas.openxmlformats.org/spreadsheetml/2006/main" count="275" uniqueCount="156">
  <si>
    <t>Profit performance Group - IFRS 9 and 17</t>
  </si>
  <si>
    <t>NOK millions</t>
  </si>
  <si>
    <t>Q1 2022</t>
  </si>
  <si>
    <t>Q2 2022</t>
  </si>
  <si>
    <t>Q3 2022</t>
  </si>
  <si>
    <t>1.1.-31.3.2022</t>
  </si>
  <si>
    <t>1.1.-30.6.2022</t>
  </si>
  <si>
    <t>1.1.-30.9.2022</t>
  </si>
  <si>
    <t>Insurance service result Private</t>
  </si>
  <si>
    <t>Insurance service result Commercial</t>
  </si>
  <si>
    <t>Insurance service result Denmark</t>
  </si>
  <si>
    <t>Insurance service result Sweden</t>
  </si>
  <si>
    <t>Insurance service result Baltics</t>
  </si>
  <si>
    <t>Insurance service result Corporate Center</t>
  </si>
  <si>
    <t>Other items</t>
  </si>
  <si>
    <t>Large losses, net of reinsurance</t>
  </si>
  <si>
    <t>Insurance revenue from general insurance</t>
  </si>
  <si>
    <t>Insurance revenue changes in general insurance, local currency</t>
  </si>
  <si>
    <t>Loss ratio, gross</t>
  </si>
  <si>
    <t>Net reinsurance ratio</t>
  </si>
  <si>
    <t>Loss ratio, net of reinsurance</t>
  </si>
  <si>
    <t>Cost ratio</t>
  </si>
  <si>
    <t xml:space="preserve">Combined ratio </t>
  </si>
  <si>
    <t xml:space="preserve">General Insurance by segment - IFRS 9 and 17 </t>
  </si>
  <si>
    <t>General Insurance</t>
  </si>
  <si>
    <t>Insurance revenue</t>
  </si>
  <si>
    <t>Insurance claims expenses</t>
  </si>
  <si>
    <t>Insurance operating expenses</t>
  </si>
  <si>
    <t>Reinsurance premiums</t>
  </si>
  <si>
    <t>Amounts recovered from reinsurance</t>
  </si>
  <si>
    <t>Loss ratio, gross = insurance claims expenses/insurance revenue</t>
  </si>
  <si>
    <t>Net reinsurance ratio = (reinsurance premiums + amounts recovered from reinsurance)/insurance revenue</t>
  </si>
  <si>
    <t>Cost ratio = insurance operating expenses/insurance revenue</t>
  </si>
  <si>
    <t>Private</t>
  </si>
  <si>
    <t>Commercial</t>
  </si>
  <si>
    <t>Denmark</t>
  </si>
  <si>
    <t>Sweden</t>
  </si>
  <si>
    <t>Baltics</t>
  </si>
  <si>
    <t>Corporate Center</t>
  </si>
  <si>
    <t>Consolidated statement of financial position - Gjensidige Forsikring Group - IFRS 9 and 17</t>
  </si>
  <si>
    <t>NOK million</t>
  </si>
  <si>
    <t>Assets</t>
  </si>
  <si>
    <t>Goodwill</t>
  </si>
  <si>
    <t>Other intangible assets</t>
  </si>
  <si>
    <t>Investments in associates and joint ventures</t>
  </si>
  <si>
    <t>Owner-occupied and right-of-use property, plant and equipment</t>
  </si>
  <si>
    <t>Pension assets</t>
  </si>
  <si>
    <t>Financial assets</t>
  </si>
  <si>
    <t>Interest-bearing receivables from joint ventures</t>
  </si>
  <si>
    <t>Financial derivatives</t>
  </si>
  <si>
    <t>Shares and similar interests</t>
  </si>
  <si>
    <t>Bonds and other fixed income securities</t>
  </si>
  <si>
    <t>Loans and receivables</t>
  </si>
  <si>
    <t>Assets in life insurance with investment options</t>
  </si>
  <si>
    <t>Other assets and receivables</t>
  </si>
  <si>
    <t>Cash and cash equivalents</t>
  </si>
  <si>
    <t>Other assets</t>
  </si>
  <si>
    <t>Reinsurance contract assets</t>
  </si>
  <si>
    <t>Deferred tax assets</t>
  </si>
  <si>
    <t>Prepaid expenses and earned, not received income</t>
  </si>
  <si>
    <t>Equity and liabilities</t>
  </si>
  <si>
    <t>Equity</t>
  </si>
  <si>
    <t>Share capital</t>
  </si>
  <si>
    <t>Share premium</t>
  </si>
  <si>
    <t>Guarantee scheme provision</t>
  </si>
  <si>
    <t>Other equity</t>
  </si>
  <si>
    <t>Total equity attributable to owners of the company</t>
  </si>
  <si>
    <t>Non-controlling interests</t>
  </si>
  <si>
    <t>Total equity</t>
  </si>
  <si>
    <t>Insurance liabilities</t>
  </si>
  <si>
    <t>Liabilities for remaining coverage Pension</t>
  </si>
  <si>
    <t>Liabilities for remaining coverage General Insurance</t>
  </si>
  <si>
    <t>Liabilities for incurred claims CF General Insurance</t>
  </si>
  <si>
    <t>Liabilities for incurred claims RA General Insurance</t>
  </si>
  <si>
    <t>Reinsurance contract liabilites</t>
  </si>
  <si>
    <t>Financial liabilities</t>
  </si>
  <si>
    <t>Subordinated debt</t>
  </si>
  <si>
    <t>Liabilities in life insurance with investment options</t>
  </si>
  <si>
    <t>Other financial liabilities</t>
  </si>
  <si>
    <t>Other liabilities</t>
  </si>
  <si>
    <t>Pension liabilities</t>
  </si>
  <si>
    <t>Lease liability</t>
  </si>
  <si>
    <t>Other provisions</t>
  </si>
  <si>
    <t>Current tax</t>
  </si>
  <si>
    <t>Deferred tax liabilities</t>
  </si>
  <si>
    <t>Accrued expenses and received, not earned income</t>
  </si>
  <si>
    <t>Note! Due to ongoing assesments for the pension segment, these preliminary numbers for the pension segment may change.</t>
  </si>
  <si>
    <t>Preliminary</t>
  </si>
  <si>
    <t xml:space="preserve">Equivalent to gross earned premiums under IFRS 4. Reported on a gross basis, before deducting reinsurance premiums. </t>
  </si>
  <si>
    <t>Equivalent to ceded reinsurance premiums under IFRS 4.</t>
  </si>
  <si>
    <t>Liabilities for remaining coverage (LRC) consist of provision for unearned premiums, deducted by premium receivables (the latter recognised as assets under IFRS 4). LRC for General Insurance are not discounted.</t>
  </si>
  <si>
    <t>Liabilities for incurred claims are discounted.</t>
  </si>
  <si>
    <t>Large losses are discounted under IFRS 17.</t>
  </si>
  <si>
    <t xml:space="preserve">Large losses after deducting reinsurance. Discounted under IFRS 17. </t>
  </si>
  <si>
    <t xml:space="preserve">Run-off gain/losses after deducting reinsurance. Discounted under IFRS 17. </t>
  </si>
  <si>
    <t>Adjustment to fair value according to IFRS 9.</t>
  </si>
  <si>
    <t>Includes the same items as under IFRS 4, in addition to expenses related to training of recently hired personnel in sales and distribution, and certain expenses related to development of new products which under IFRS 4 were recorded as operating expenses.</t>
  </si>
  <si>
    <t xml:space="preserve">Equivalent to operating expenses for general insurance under IFRS 4 with the exception of expenses related to the training of recently hired personnel in sales and distribution, and certain expenses related to development of new products, which under IFRS 17 are recognised as Other items. </t>
  </si>
  <si>
    <t xml:space="preserve">Reinsurance contract assets are discounted and risk adjustment is included. </t>
  </si>
  <si>
    <t>After deducting reinsurance.</t>
  </si>
  <si>
    <t>Equivalent to reinsurers' share of claims, under IFRS 4 in addition to risk adjustment and provisions. Discounted under IFRS 17.</t>
  </si>
  <si>
    <t>1.1.-31.12.2022</t>
  </si>
  <si>
    <t>Will be calculated in 2023</t>
  </si>
  <si>
    <t>Q4 2022</t>
  </si>
  <si>
    <t>Profit/loss before tax expense Pension</t>
  </si>
  <si>
    <t>Total assets</t>
  </si>
  <si>
    <t>Total liabilities</t>
  </si>
  <si>
    <t>Total equity and liabilities</t>
  </si>
  <si>
    <t>Run-off gains/losses, net of reinsurance</t>
  </si>
  <si>
    <t>Underlying frequency loss ratio, net of reinsurance</t>
  </si>
  <si>
    <t>Loss ratio, net of reinsurance = loss ratio, gross + net reinsurance ratio</t>
  </si>
  <si>
    <t>Combined ratio = loss ratio, net of reinsurance + cost ratio</t>
  </si>
  <si>
    <t xml:space="preserve">Gross = before reinsurance contracts held </t>
  </si>
  <si>
    <t xml:space="preserve">Insurance service result before reinsurance contracts held </t>
  </si>
  <si>
    <t>Insurance service result</t>
  </si>
  <si>
    <t>Profit or loss before tax expense</t>
  </si>
  <si>
    <t>Insurance service result general insurance</t>
  </si>
  <si>
    <t xml:space="preserve">Liabilties for remaining coverage (LRC) consist of best estimate liabilities, risk adjustment and contractual service margin. LRC for Pension are discounted. </t>
  </si>
  <si>
    <t>Amounts due to both internal and external reinsurance</t>
  </si>
  <si>
    <t xml:space="preserve">Risk Adjustment is low because claims reserves are not moved from the segments to CC </t>
  </si>
  <si>
    <t>Change in risk adjustment, net of reinsurance</t>
  </si>
  <si>
    <t>Discounting effect</t>
  </si>
  <si>
    <t>Financial result from the investment portfolio - general insurance</t>
  </si>
  <si>
    <t>Underlying frequency loss ratio, net  of reinsurance = (insurance claims expenses + reinsurance premiums + amounts recovered from reinsurance + large losses, net of reinsurance - run-off gains/losses, net of reinsurance - risk adjustment, net of reinsurance)/insurance revenue</t>
  </si>
  <si>
    <t>Natural perils capital</t>
  </si>
  <si>
    <t>Contents</t>
  </si>
  <si>
    <t>Table of Contents</t>
  </si>
  <si>
    <t>Page</t>
  </si>
  <si>
    <t>Profit performance Group</t>
  </si>
  <si>
    <t>Income Statement General Insurance</t>
  </si>
  <si>
    <t>Description</t>
  </si>
  <si>
    <t>Group figures</t>
  </si>
  <si>
    <t>Group and segment figures</t>
  </si>
  <si>
    <t>Statement of financial position</t>
  </si>
  <si>
    <t>Definitions</t>
  </si>
  <si>
    <t>Key ratios</t>
  </si>
  <si>
    <t>Preliminary figures for 2022 according to IFRS 9 and 17</t>
  </si>
  <si>
    <t>Equivalent to gross earned premiums under IFRS 4</t>
  </si>
  <si>
    <t xml:space="preserve">Loss ratio, gross and Combined ratio in Q122 and Q222 are slightly changed compared to the figures presented in the IFRS 17 webinar. This is due to a change in classification of risk adjustment between the first and second quarter. There are no changes in the ratios YTD. </t>
  </si>
  <si>
    <t xml:space="preserve">Impact of changes in provisions for onerous contracts and risk adjustment on loss ratio: minus (-) is an improvement, plus (+) is a deterioration. Onerous contracts' impact on gross loss ratio: +0.1 pp in Q122; -0.2 pp in Q222, -0.1 pp in Q322 and -0.1 pp in Q4. The risk adjustment's impact on the gross loss ratio due to change in exposure (volume and inflation): + 0.2 pp in Q122, +0.3 pp in Q222, +0.7 pp in Q322 and +0.1 pp in Q422. The change in interest rate effect of risk adjustment on the gross loss ratio: -0.8 pp in Q122, -0.6 pp in Q222, -0.7 pp in Q322 and +0.2 pp in Q422.  </t>
  </si>
  <si>
    <t>Risk adjustment on liabilities for incurred claims (appr. 7 % of liabilities for incurred claims)</t>
  </si>
  <si>
    <t>Explanations</t>
  </si>
  <si>
    <t>Based on all financial assets recognised at fair value under IFRS 9. Under IFRS 4, some bonds in the match portfolio were recognised at amortised cost. Fair value is calculated by utilising quoted prices in active markets, observable market data or non-observable market data.</t>
  </si>
  <si>
    <t xml:space="preserve">The discounting effect of rolling forward liabilities for incurred claims (LIC). 
Rule of thumb for calculation of quarterly estimates on unwinding: LIC at end of previous quarter x (swap rates at end of previous quarter matching currency and duration of LIC/4). 
</t>
  </si>
  <si>
    <t xml:space="preserve">The impact of changes of financial assumptions on LIC, herein mainly interest rates . Rule of thumb for calcuation of quarterly change in financial assumptions: LIC at end of previous quarter x change since previous quarter in swap rates matching currency x duration of LIC </t>
  </si>
  <si>
    <t>Insurance/reinsurance finance income or expenses 
- unwinding general insurance</t>
  </si>
  <si>
    <t>Insurance/reinsurance finance income or expenses 
- change in financial assumptions general insurance</t>
  </si>
  <si>
    <t xml:space="preserve">Insurance service result before
reinsurance contracts held </t>
  </si>
  <si>
    <r>
      <t>Consists of change in</t>
    </r>
    <r>
      <rPr>
        <sz val="16"/>
        <color rgb="FFFF0000"/>
        <rFont val="Gjensidige Type"/>
      </rPr>
      <t xml:space="preserve"> </t>
    </r>
    <r>
      <rPr>
        <sz val="16"/>
        <color theme="1"/>
        <rFont val="Gjensidige Type"/>
      </rPr>
      <t>LIC from previous quarter. Main change from IFRS 4: 
1) Discounting of 100% of  liabilities for  claims incurred (LIC) under IFRS 17 as opposed to appx 20% of liabilities for claims under IFRS 4
Claims reserves (LIC) are discounted using the swap curve. This means that when interest rates increase the discounting effect will impact future claims expenses positively, improving both the loss and combined ratio. 
The effect of uwinding and change in interest rates and other assumptions for discounting of previous period's LIC are recognised in the items “Insurance/reinsurance finance income/expenses - unwinding" and “Insurance/reinsurance finance income/expenses - change in financial assumptions” respectively. 
2) Risk Adjustment (RA) introduced as a new element, adding to LIC (change in RA impacts claims expenses) 
RA grows approximately in line with the business volume over time, but also depends on any changes in business mix. An increase in RA, quarter over quarter, increases the Insurance Claims expense correspondingly. 
RA is also discounted and hence interest rate sensitive. An increase in the interest rate reduces RA and thus reduces the loss ratio and vice versa. 
3)Loss component for onerous contracts introduced as new element, adding to LRC (insurance contracts are assessed to be either profitable or onerous at inception).</t>
    </r>
    <r>
      <rPr>
        <sz val="16"/>
        <color rgb="FFFF0000"/>
        <rFont val="Gjensidige Type"/>
      </rPr>
      <t xml:space="preserve"> </t>
    </r>
  </si>
  <si>
    <t>Explanation</t>
  </si>
  <si>
    <t>Definition of key ratios:</t>
  </si>
  <si>
    <t xml:space="preserve">Example applying rule of thumb for Q4'22 (Note! The rule of thumb is an approximate calculation - the method can result in significant deviations from the reported figures): 
LIC Q3'22: BNOK 27.662
Approximate change in swap rate from 30/9/22 to 31/12/22, matching duration of liabilities of incurred claims (appx. 3 years) and currencies (NOK, DK, EUR): appx. -0.16%  
Approximate estimate on change in financial assumptions general insurance: 27.662 x -0.16% x 3 = MNOK -134
Note! The rule of thumb is an approximate calculation - the method can result in significant deviations from the reported figures. </t>
  </si>
  <si>
    <t xml:space="preserve">Loss ratio, gross and Combined ratio in Q122 and Q222 are slightly changed compared to the figures presented at the IFRS 17 webinar. This is due to a change in classification of risk adjustment between the first and second quarter. There are no changes in the ratios YTD. </t>
  </si>
  <si>
    <t>Impact of changes in provisions for risk adjustment on loss ratio.: minus (-) is an increase in the loss ratio, plus (+) is a decrease in the loss ratio. Risk adjustment (RA) amounts to approximately 7% of liabilities for incurred claims (LIC). The change in RA is due to change in exposure (volume and inflation) and the effect from changes in interest rates. The exposure’s effect on the gross loss ratio: -0.2 pp in Q122, -0.3 pp in Q222, -0.7 pp in Q322 and -0.1 pp in Q422. The effect from changes in interest rates on the gross loss ratio: +0.8 pp in Q122, +0.6 pp in Q222, +0.7 pp in Q322 and -0.2 pp in Q422.</t>
  </si>
  <si>
    <t xml:space="preserve">Impact of discounting current quarter's incurred claims. Discounting effect on gross loss ratio: (minus (-) is an increase in the loss ratio; plus (+) is a decrease in the loss ratio):
 +1.2 pp in Q122, +1.7 pp in Q222, +2.2 pp in Q322 and +2.5 pp in Q422. </t>
  </si>
  <si>
    <t>Example applying rule of thumb for Q4'22 (Note! The rule of thumb is an approximate calculation - the method can result in significant deviations from the reported figures): 
LIC Q3'22: BNOK 27.662
Approximate swap rate at 30/9/22, matching duration of liabilities of incurred claims (appx. 3 years) and currencies (NOK, DK, SEK, EUR): appx. 3.4%  
Approximate estimate on Unwinding: -27.662 x (3.4%/4) = MNOK -238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</si>
</sst>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
    <numFmt numFmtId="166" formatCode="0.0%"/>
  </numFmts>
  <fonts count="30" x14ac:knownFonts="1">
    <font>
      <sz val="10"/>
      <color theme="1"/>
      <name val="Arial"/>
      <family val="2"/>
    </font>
    <font>
      <sz val="10"/>
      <color theme="1"/>
      <name val="Arial"/>
      <family val="2"/>
    </font>
    <font>
      <b/>
      <sz val="10"/>
      <color theme="1"/>
      <name val="Gjensidige Type"/>
    </font>
    <font>
      <sz val="10"/>
      <color theme="1"/>
      <name val="Gjensidige Type"/>
    </font>
    <font>
      <sz val="10"/>
      <name val="Gjensidige Type"/>
    </font>
    <font>
      <b/>
      <sz val="11"/>
      <color theme="1"/>
      <name val="Gjensidige Type"/>
    </font>
    <font>
      <sz val="11"/>
      <name val="Gjensidige Type"/>
    </font>
    <font>
      <sz val="10"/>
      <color rgb="FFFF0000"/>
      <name val="Gjensidige Type"/>
    </font>
    <font>
      <b/>
      <sz val="16"/>
      <color theme="1"/>
      <name val="Gjensidige Type"/>
    </font>
    <font>
      <strike/>
      <sz val="10"/>
      <color rgb="FFFF0000"/>
      <name val="Gjensidige Type"/>
    </font>
    <font>
      <b/>
      <sz val="10"/>
      <color rgb="FFFF0000"/>
      <name val="Gjensidige Type"/>
    </font>
    <font>
      <sz val="10"/>
      <color rgb="FF00B0F0"/>
      <name val="Gjensidige Type"/>
    </font>
    <font>
      <sz val="11"/>
      <color theme="1"/>
      <name val="Gjensidige Type"/>
    </font>
    <font>
      <b/>
      <sz val="18"/>
      <color theme="1"/>
      <name val="Gjensidige Type"/>
    </font>
    <font>
      <b/>
      <sz val="22"/>
      <color theme="1"/>
      <name val="Gjensidige Type"/>
    </font>
    <font>
      <sz val="12"/>
      <color theme="1"/>
      <name val="Gjensidige Type"/>
    </font>
    <font>
      <sz val="12"/>
      <name val="Gjensidige Type"/>
    </font>
    <font>
      <b/>
      <sz val="16"/>
      <name val="Gjensidige Type"/>
    </font>
    <font>
      <sz val="16"/>
      <color theme="1"/>
      <name val="Gjensidige Type"/>
    </font>
    <font>
      <sz val="18"/>
      <color theme="1"/>
      <name val="Gjensidige Type"/>
    </font>
    <font>
      <b/>
      <sz val="18"/>
      <color rgb="FFFF0000"/>
      <name val="Gjensidige Type"/>
    </font>
    <font>
      <sz val="16"/>
      <color rgb="FFFF0000"/>
      <name val="Gjensidige Type"/>
    </font>
    <font>
      <b/>
      <sz val="18"/>
      <name val="Gjensidige Type"/>
    </font>
    <font>
      <sz val="18"/>
      <color theme="1"/>
      <name val="Arial"/>
      <family val="2"/>
    </font>
    <font>
      <sz val="14"/>
      <name val="Gjensidige Type"/>
    </font>
    <font>
      <sz val="16"/>
      <name val="Gjensidige Type"/>
    </font>
    <font>
      <sz val="16"/>
      <color rgb="FF000000"/>
      <name val="Arial"/>
      <family val="2"/>
    </font>
    <font>
      <sz val="7"/>
      <name val="Gjensidige Type"/>
    </font>
    <font>
      <sz val="22"/>
      <color theme="1"/>
      <name val="Gjensidige Type"/>
    </font>
    <font>
      <sz val="7"/>
      <color theme="1"/>
      <name val="Gjensidige Type"/>
    </font>
  </fonts>
  <fills count="6">
    <fill>
      <patternFill patternType="none"/>
    </fill>
    <fill>
      <patternFill patternType="gray125"/>
    </fill>
    <fill>
      <patternFill patternType="solid">
        <fgColor rgb="FFBEDAFF"/>
        <bgColor indexed="64"/>
      </patternFill>
    </fill>
    <fill>
      <patternFill patternType="solid">
        <fgColor rgb="FFD6D6D6"/>
        <bgColor indexed="64"/>
      </patternFill>
    </fill>
    <fill>
      <patternFill patternType="solid">
        <fgColor theme="0"/>
        <bgColor indexed="64"/>
      </patternFill>
    </fill>
    <fill>
      <patternFill patternType="solid">
        <fgColor theme="9" tint="0.79998168889431442"/>
        <bgColor indexed="64"/>
      </patternFill>
    </fill>
  </fills>
  <borders count="9">
    <border>
      <left/>
      <right/>
      <top/>
      <bottom/>
      <diagonal/>
    </border>
    <border>
      <left/>
      <right/>
      <top style="thin">
        <color rgb="FFD9D9D9"/>
      </top>
      <bottom style="thin">
        <color rgb="FFD9D9D9"/>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3"/>
      </bottom>
      <diagonal/>
    </border>
    <border>
      <left/>
      <right/>
      <top/>
      <bottom style="thin">
        <color theme="1"/>
      </bottom>
      <diagonal/>
    </border>
    <border>
      <left/>
      <right/>
      <top/>
      <bottom style="thin">
        <color rgb="FFD9D9D9"/>
      </bottom>
      <diagonal/>
    </border>
  </borders>
  <cellStyleXfs count="2">
    <xf numFmtId="0" fontId="0" fillId="0" borderId="0"/>
    <xf numFmtId="9" fontId="1" fillId="0" borderId="0" applyFont="0" applyFill="0" applyBorder="0" applyAlignment="0" applyProtection="0"/>
  </cellStyleXfs>
  <cellXfs count="129">
    <xf numFmtId="0" fontId="0" fillId="0" borderId="0" xfId="0"/>
    <xf numFmtId="0" fontId="3" fillId="0" borderId="0" xfId="0" applyFont="1"/>
    <xf numFmtId="0" fontId="2" fillId="0" borderId="0" xfId="0" applyFont="1"/>
    <xf numFmtId="0" fontId="3" fillId="0" borderId="0" xfId="0" applyFont="1" applyFill="1"/>
    <xf numFmtId="0" fontId="3" fillId="0" borderId="0" xfId="0" applyFont="1" applyAlignment="1">
      <alignment wrapText="1"/>
    </xf>
    <xf numFmtId="0" fontId="4" fillId="0" borderId="0" xfId="0" applyFont="1" applyFill="1" applyAlignment="1">
      <alignment wrapText="1"/>
    </xf>
    <xf numFmtId="0" fontId="3" fillId="0" borderId="0" xfId="0" applyFont="1" applyFill="1" applyAlignment="1">
      <alignment wrapText="1"/>
    </xf>
    <xf numFmtId="0" fontId="3" fillId="4" borderId="0" xfId="0" applyFont="1" applyFill="1" applyAlignment="1">
      <alignment wrapText="1"/>
    </xf>
    <xf numFmtId="0" fontId="7" fillId="0" borderId="0" xfId="0" applyFont="1" applyFill="1" applyAlignment="1">
      <alignment wrapText="1"/>
    </xf>
    <xf numFmtId="0" fontId="9" fillId="0" borderId="0" xfId="0" applyFont="1" applyFill="1"/>
    <xf numFmtId="0" fontId="3" fillId="5" borderId="0" xfId="0" applyFont="1" applyFill="1"/>
    <xf numFmtId="0" fontId="10" fillId="0" borderId="0" xfId="0" applyFont="1" applyAlignment="1">
      <alignment wrapText="1"/>
    </xf>
    <xf numFmtId="0" fontId="10" fillId="0" borderId="0" xfId="0" applyFont="1"/>
    <xf numFmtId="0" fontId="10" fillId="0" borderId="0" xfId="0" applyFont="1" applyFill="1" applyAlignment="1">
      <alignment wrapText="1"/>
    </xf>
    <xf numFmtId="0" fontId="11" fillId="0" borderId="0" xfId="0" applyFont="1"/>
    <xf numFmtId="0" fontId="11" fillId="0" borderId="0" xfId="0" applyFont="1" applyAlignment="1">
      <alignment wrapText="1"/>
    </xf>
    <xf numFmtId="0" fontId="10" fillId="0" borderId="0" xfId="0" applyFont="1" applyFill="1"/>
    <xf numFmtId="0" fontId="0" fillId="0" borderId="0" xfId="0" applyBorder="1"/>
    <xf numFmtId="0" fontId="8" fillId="0" borderId="0" xfId="0" applyFont="1" applyFill="1"/>
    <xf numFmtId="0" fontId="12" fillId="0" borderId="0" xfId="0" applyFont="1"/>
    <xf numFmtId="0" fontId="16" fillId="0" borderId="0" xfId="0" applyFont="1" applyBorder="1" applyAlignment="1">
      <alignment vertical="top"/>
    </xf>
    <xf numFmtId="0" fontId="12" fillId="0" borderId="0" xfId="0" applyFont="1" applyBorder="1"/>
    <xf numFmtId="0" fontId="8" fillId="2" borderId="0" xfId="0" applyFont="1" applyFill="1" applyBorder="1" applyProtection="1">
      <protection locked="0"/>
    </xf>
    <xf numFmtId="49" fontId="18" fillId="2" borderId="0" xfId="0" applyNumberFormat="1" applyFont="1" applyFill="1" applyBorder="1" applyAlignment="1" applyProtection="1">
      <alignment vertical="top" wrapText="1"/>
      <protection locked="0"/>
    </xf>
    <xf numFmtId="14" fontId="8" fillId="2" borderId="0" xfId="0" applyNumberFormat="1" applyFont="1" applyFill="1" applyBorder="1" applyProtection="1">
      <protection locked="0"/>
    </xf>
    <xf numFmtId="0" fontId="18" fillId="0" borderId="0" xfId="0" applyFont="1"/>
    <xf numFmtId="0" fontId="13" fillId="2" borderId="0" xfId="0" applyFont="1" applyFill="1" applyBorder="1" applyProtection="1">
      <protection locked="0"/>
    </xf>
    <xf numFmtId="49" fontId="19" fillId="2" borderId="0" xfId="0" applyNumberFormat="1" applyFont="1" applyFill="1" applyBorder="1" applyAlignment="1" applyProtection="1">
      <alignment vertical="top" wrapText="1"/>
      <protection locked="0"/>
    </xf>
    <xf numFmtId="0" fontId="20" fillId="0" borderId="0" xfId="0" applyFont="1" applyAlignment="1">
      <alignment wrapText="1"/>
    </xf>
    <xf numFmtId="0" fontId="19" fillId="0" borderId="0" xfId="0" applyFont="1" applyAlignment="1">
      <alignment wrapText="1"/>
    </xf>
    <xf numFmtId="14" fontId="13" fillId="2" borderId="0" xfId="0" applyNumberFormat="1" applyFont="1" applyFill="1" applyBorder="1" applyProtection="1">
      <protection locked="0"/>
    </xf>
    <xf numFmtId="0" fontId="20" fillId="0" borderId="0" xfId="0" applyFont="1"/>
    <xf numFmtId="0" fontId="19" fillId="0" borderId="0" xfId="0" applyFont="1"/>
    <xf numFmtId="49" fontId="15" fillId="2" borderId="0" xfId="0" applyNumberFormat="1" applyFont="1" applyFill="1" applyBorder="1" applyAlignment="1" applyProtection="1">
      <alignment vertical="top" wrapText="1"/>
      <protection locked="0"/>
    </xf>
    <xf numFmtId="0" fontId="15" fillId="2" borderId="0" xfId="0" quotePrefix="1" applyFont="1" applyFill="1" applyBorder="1" applyAlignment="1" applyProtection="1">
      <alignment vertical="top"/>
      <protection locked="0"/>
    </xf>
    <xf numFmtId="0" fontId="15" fillId="0" borderId="0" xfId="0" applyFont="1" applyBorder="1"/>
    <xf numFmtId="0" fontId="15" fillId="0" borderId="2" xfId="0" applyFont="1" applyBorder="1"/>
    <xf numFmtId="10" fontId="15" fillId="0" borderId="0" xfId="1" applyNumberFormat="1" applyFont="1" applyBorder="1"/>
    <xf numFmtId="10" fontId="15" fillId="0" borderId="2" xfId="1" applyNumberFormat="1" applyFont="1" applyBorder="1"/>
    <xf numFmtId="10" fontId="15" fillId="0" borderId="0" xfId="0" applyNumberFormat="1" applyFont="1" applyBorder="1"/>
    <xf numFmtId="10" fontId="15" fillId="0" borderId="2" xfId="0" applyNumberFormat="1" applyFont="1" applyBorder="1"/>
    <xf numFmtId="0" fontId="8" fillId="2" borderId="3" xfId="0" applyFont="1" applyFill="1" applyBorder="1" applyAlignment="1" applyProtection="1">
      <alignment horizontal="right"/>
      <protection locked="0"/>
    </xf>
    <xf numFmtId="0" fontId="8" fillId="2" borderId="4" xfId="0" applyFont="1" applyFill="1" applyBorder="1" applyAlignment="1" applyProtection="1">
      <alignment horizontal="right"/>
      <protection locked="0"/>
    </xf>
    <xf numFmtId="0" fontId="16" fillId="0" borderId="0" xfId="0" applyFont="1" applyFill="1" applyBorder="1" applyAlignment="1">
      <alignment vertical="top" wrapText="1"/>
    </xf>
    <xf numFmtId="3" fontId="16" fillId="0" borderId="0" xfId="0" applyNumberFormat="1" applyFont="1" applyFill="1" applyBorder="1" applyAlignment="1" applyProtection="1">
      <alignment vertical="top" wrapText="1"/>
      <protection locked="0"/>
    </xf>
    <xf numFmtId="49" fontId="18" fillId="2" borderId="0" xfId="0" quotePrefix="1" applyNumberFormat="1" applyFont="1" applyFill="1" applyBorder="1" applyProtection="1">
      <protection locked="0"/>
    </xf>
    <xf numFmtId="49" fontId="8" fillId="0" borderId="0" xfId="0" quotePrefix="1" applyNumberFormat="1" applyFont="1" applyBorder="1" applyProtection="1">
      <protection locked="0"/>
    </xf>
    <xf numFmtId="0" fontId="18" fillId="2" borderId="0" xfId="0" quotePrefix="1" applyFont="1" applyFill="1" applyBorder="1" applyProtection="1">
      <protection locked="0"/>
    </xf>
    <xf numFmtId="49" fontId="18" fillId="2" borderId="0" xfId="0" applyNumberFormat="1" applyFont="1" applyFill="1" applyBorder="1" applyAlignment="1" applyProtection="1">
      <alignment wrapText="1"/>
      <protection locked="0"/>
    </xf>
    <xf numFmtId="0" fontId="21" fillId="0" borderId="0" xfId="0" applyFont="1" applyFill="1" applyBorder="1" applyProtection="1">
      <protection locked="0"/>
    </xf>
    <xf numFmtId="0" fontId="18" fillId="0" borderId="0" xfId="0" applyFont="1" applyBorder="1" applyProtection="1">
      <protection locked="0"/>
    </xf>
    <xf numFmtId="0" fontId="18" fillId="0" borderId="0" xfId="0" applyFont="1" applyBorder="1"/>
    <xf numFmtId="0" fontId="18" fillId="0" borderId="0" xfId="0" applyFont="1" applyBorder="1" applyAlignment="1">
      <alignment vertical="center"/>
    </xf>
    <xf numFmtId="164" fontId="18" fillId="3" borderId="0" xfId="0" applyNumberFormat="1" applyFont="1" applyFill="1" applyBorder="1" applyProtection="1">
      <protection locked="0"/>
    </xf>
    <xf numFmtId="164" fontId="18" fillId="3" borderId="2" xfId="0" applyNumberFormat="1" applyFont="1" applyFill="1" applyBorder="1" applyProtection="1">
      <protection locked="0"/>
    </xf>
    <xf numFmtId="164" fontId="8" fillId="0" borderId="0" xfId="0" applyNumberFormat="1" applyFont="1" applyBorder="1" applyProtection="1">
      <protection locked="0"/>
    </xf>
    <xf numFmtId="164" fontId="8" fillId="0" borderId="2" xfId="0" applyNumberFormat="1" applyFont="1" applyBorder="1" applyProtection="1">
      <protection locked="0"/>
    </xf>
    <xf numFmtId="165" fontId="18" fillId="3" borderId="0" xfId="1" applyNumberFormat="1" applyFont="1" applyFill="1" applyBorder="1" applyProtection="1">
      <protection locked="0"/>
    </xf>
    <xf numFmtId="165" fontId="18" fillId="3" borderId="2" xfId="1" applyNumberFormat="1" applyFont="1" applyFill="1" applyBorder="1" applyProtection="1">
      <protection locked="0"/>
    </xf>
    <xf numFmtId="0" fontId="24" fillId="2" borderId="5" xfId="0" applyFont="1" applyFill="1" applyBorder="1" applyAlignment="1">
      <alignment vertical="top" wrapText="1"/>
    </xf>
    <xf numFmtId="3" fontId="25" fillId="0" borderId="0" xfId="0" applyNumberFormat="1" applyFont="1" applyBorder="1" applyProtection="1">
      <protection locked="0"/>
    </xf>
    <xf numFmtId="0" fontId="25" fillId="0" borderId="0" xfId="0" applyFont="1" applyBorder="1" applyAlignment="1">
      <alignment vertical="top" wrapText="1"/>
    </xf>
    <xf numFmtId="3" fontId="17" fillId="0" borderId="0" xfId="0" applyNumberFormat="1" applyFont="1" applyBorder="1" applyAlignment="1" applyProtection="1">
      <alignment vertical="top" wrapText="1"/>
      <protection locked="0"/>
    </xf>
    <xf numFmtId="3" fontId="25" fillId="0" borderId="0" xfId="0" applyNumberFormat="1" applyFont="1" applyBorder="1" applyAlignment="1" applyProtection="1">
      <alignment vertical="top" wrapText="1"/>
      <protection locked="0"/>
    </xf>
    <xf numFmtId="3" fontId="25" fillId="0" borderId="0" xfId="0" applyNumberFormat="1" applyFont="1" applyBorder="1" applyAlignment="1" applyProtection="1">
      <alignment vertical="top"/>
      <protection locked="0"/>
    </xf>
    <xf numFmtId="3" fontId="25" fillId="0" borderId="0" xfId="0" applyNumberFormat="1" applyFont="1" applyFill="1" applyBorder="1" applyAlignment="1" applyProtection="1">
      <alignment vertical="top"/>
      <protection locked="0"/>
    </xf>
    <xf numFmtId="0" fontId="25" fillId="0" borderId="0" xfId="0" applyFont="1" applyBorder="1" applyAlignment="1">
      <alignment vertical="top"/>
    </xf>
    <xf numFmtId="0" fontId="25" fillId="0" borderId="0" xfId="0" applyFont="1" applyBorder="1"/>
    <xf numFmtId="0" fontId="3" fillId="0" borderId="0" xfId="0" applyFont="1" applyBorder="1"/>
    <xf numFmtId="0" fontId="18" fillId="2" borderId="0" xfId="0" applyFont="1" applyFill="1" applyBorder="1" applyProtection="1">
      <protection locked="0"/>
    </xf>
    <xf numFmtId="0" fontId="8" fillId="2" borderId="0" xfId="0" applyFont="1" applyFill="1" applyBorder="1" applyAlignment="1" applyProtection="1">
      <alignment vertical="center"/>
      <protection locked="0"/>
    </xf>
    <xf numFmtId="0" fontId="18" fillId="2" borderId="0" xfId="0" quotePrefix="1" applyFont="1" applyFill="1" applyBorder="1" applyAlignment="1" applyProtection="1">
      <alignment vertical="center"/>
      <protection locked="0"/>
    </xf>
    <xf numFmtId="0" fontId="18" fillId="0" borderId="0" xfId="0" applyFont="1" applyFill="1" applyBorder="1" applyAlignment="1">
      <alignment vertical="top" wrapText="1"/>
    </xf>
    <xf numFmtId="0" fontId="18" fillId="0" borderId="0" xfId="0" applyFont="1" applyBorder="1" applyAlignment="1">
      <alignment vertical="top" wrapText="1"/>
    </xf>
    <xf numFmtId="0" fontId="8" fillId="0" borderId="0" xfId="0" quotePrefix="1" applyFont="1" applyBorder="1" applyProtection="1">
      <protection locked="0"/>
    </xf>
    <xf numFmtId="164" fontId="8" fillId="4" borderId="0" xfId="0" applyNumberFormat="1" applyFont="1" applyFill="1" applyBorder="1" applyProtection="1">
      <protection locked="0"/>
    </xf>
    <xf numFmtId="164" fontId="25" fillId="0" borderId="0" xfId="0" applyNumberFormat="1" applyFont="1" applyBorder="1" applyAlignment="1">
      <alignment vertical="top"/>
    </xf>
    <xf numFmtId="3" fontId="18" fillId="0" borderId="0" xfId="0" applyNumberFormat="1" applyFont="1" applyFill="1" applyBorder="1" applyAlignment="1" applyProtection="1">
      <alignment vertical="top" wrapText="1"/>
      <protection locked="0"/>
    </xf>
    <xf numFmtId="0" fontId="25" fillId="0" borderId="0" xfId="0" applyFont="1" applyFill="1" applyBorder="1" applyAlignment="1">
      <alignment vertical="top"/>
    </xf>
    <xf numFmtId="0" fontId="25" fillId="0" borderId="0" xfId="0" applyFont="1" applyFill="1" applyBorder="1" applyAlignment="1">
      <alignment vertical="top" wrapText="1"/>
    </xf>
    <xf numFmtId="0" fontId="18" fillId="0" borderId="0" xfId="0" applyFont="1" applyBorder="1" applyAlignment="1">
      <alignment vertical="top"/>
    </xf>
    <xf numFmtId="9" fontId="18" fillId="0" borderId="0" xfId="1" applyFont="1" applyBorder="1"/>
    <xf numFmtId="0" fontId="8" fillId="2" borderId="0" xfId="0" applyFont="1" applyFill="1" applyBorder="1" applyAlignment="1" applyProtection="1">
      <alignment horizontal="center"/>
      <protection locked="0"/>
    </xf>
    <xf numFmtId="0" fontId="8" fillId="0" borderId="0" xfId="0" quotePrefix="1" applyFont="1" applyBorder="1" applyAlignment="1" applyProtection="1">
      <alignment wrapText="1"/>
      <protection locked="0"/>
    </xf>
    <xf numFmtId="164" fontId="8" fillId="4" borderId="2" xfId="0" applyNumberFormat="1" applyFont="1" applyFill="1" applyBorder="1" applyProtection="1">
      <protection locked="0"/>
    </xf>
    <xf numFmtId="0" fontId="18" fillId="0" borderId="2" xfId="0" applyFont="1" applyBorder="1"/>
    <xf numFmtId="0" fontId="25" fillId="0" borderId="0" xfId="0" applyFont="1" applyFill="1" applyBorder="1"/>
    <xf numFmtId="0" fontId="25" fillId="0" borderId="0" xfId="0" applyFont="1" applyBorder="1" applyAlignment="1">
      <alignment wrapText="1"/>
    </xf>
    <xf numFmtId="0" fontId="25" fillId="0" borderId="0" xfId="0" applyFont="1" applyFill="1" applyBorder="1" applyAlignment="1">
      <alignment wrapText="1"/>
    </xf>
    <xf numFmtId="0" fontId="26" fillId="0" borderId="0" xfId="0" applyFont="1" applyFill="1" applyBorder="1" applyAlignment="1">
      <alignment vertical="center"/>
    </xf>
    <xf numFmtId="164" fontId="18" fillId="0" borderId="0" xfId="0" applyNumberFormat="1" applyFont="1" applyBorder="1" applyProtection="1">
      <protection locked="0"/>
    </xf>
    <xf numFmtId="0" fontId="8" fillId="2" borderId="0" xfId="0" applyFont="1" applyFill="1" applyBorder="1" applyAlignment="1" applyProtection="1">
      <alignment vertical="top"/>
      <protection locked="0"/>
    </xf>
    <xf numFmtId="14" fontId="8" fillId="2" borderId="0" xfId="0" applyNumberFormat="1" applyFont="1" applyFill="1" applyBorder="1" applyAlignment="1" applyProtection="1">
      <alignment vertical="top"/>
      <protection locked="0"/>
    </xf>
    <xf numFmtId="49" fontId="18" fillId="2" borderId="0" xfId="0" applyNumberFormat="1" applyFont="1" applyFill="1" applyBorder="1" applyAlignment="1" applyProtection="1">
      <alignment vertical="top"/>
      <protection locked="0"/>
    </xf>
    <xf numFmtId="49" fontId="8" fillId="2" borderId="0" xfId="0" applyNumberFormat="1" applyFont="1" applyFill="1" applyBorder="1" applyAlignment="1" applyProtection="1">
      <alignment vertical="top"/>
      <protection locked="0"/>
    </xf>
    <xf numFmtId="0" fontId="18" fillId="0" borderId="0" xfId="0" applyFont="1" applyBorder="1" applyAlignment="1" applyProtection="1">
      <alignment vertical="top"/>
      <protection locked="0"/>
    </xf>
    <xf numFmtId="0" fontId="3" fillId="0" borderId="0" xfId="0" applyFont="1" applyFill="1" applyBorder="1"/>
    <xf numFmtId="49" fontId="8" fillId="0" borderId="0" xfId="0" applyNumberFormat="1" applyFont="1" applyBorder="1" applyAlignment="1" applyProtection="1">
      <alignment vertical="top"/>
      <protection locked="0"/>
    </xf>
    <xf numFmtId="0" fontId="2" fillId="0" borderId="0" xfId="0" applyFont="1" applyBorder="1"/>
    <xf numFmtId="164" fontId="8" fillId="3" borderId="0" xfId="0" applyNumberFormat="1" applyFont="1" applyFill="1" applyBorder="1" applyProtection="1">
      <protection locked="0"/>
    </xf>
    <xf numFmtId="49" fontId="25" fillId="2" borderId="0" xfId="0" applyNumberFormat="1" applyFont="1" applyFill="1" applyBorder="1" applyAlignment="1" applyProtection="1">
      <alignment vertical="top"/>
      <protection locked="0"/>
    </xf>
    <xf numFmtId="10" fontId="18" fillId="3" borderId="0" xfId="1" applyNumberFormat="1" applyFont="1" applyFill="1" applyBorder="1" applyProtection="1">
      <protection locked="0"/>
    </xf>
    <xf numFmtId="49" fontId="18" fillId="0" borderId="0" xfId="0" applyNumberFormat="1" applyFont="1" applyBorder="1" applyAlignment="1" applyProtection="1">
      <alignment vertical="top"/>
      <protection locked="0"/>
    </xf>
    <xf numFmtId="14" fontId="8" fillId="2" borderId="3" xfId="0" applyNumberFormat="1" applyFont="1" applyFill="1" applyBorder="1" applyProtection="1">
      <protection locked="0"/>
    </xf>
    <xf numFmtId="0" fontId="13" fillId="2" borderId="0" xfId="0" applyFont="1" applyFill="1" applyBorder="1" applyAlignment="1" applyProtection="1">
      <alignment vertical="top"/>
      <protection locked="0"/>
    </xf>
    <xf numFmtId="14" fontId="13" fillId="2" borderId="0" xfId="0" applyNumberFormat="1" applyFont="1" applyFill="1" applyBorder="1" applyAlignment="1" applyProtection="1">
      <alignment vertical="top"/>
      <protection locked="0"/>
    </xf>
    <xf numFmtId="14" fontId="8" fillId="2" borderId="0" xfId="0" applyNumberFormat="1" applyFont="1" applyFill="1" applyBorder="1" applyAlignment="1" applyProtection="1">
      <alignment horizontal="center" vertical="top"/>
      <protection locked="0"/>
    </xf>
    <xf numFmtId="0" fontId="8" fillId="0" borderId="0" xfId="0" applyFont="1" applyBorder="1" applyAlignment="1">
      <alignment vertical="top"/>
    </xf>
    <xf numFmtId="0" fontId="8" fillId="2" borderId="0" xfId="0" quotePrefix="1" applyFont="1" applyFill="1" applyBorder="1" applyProtection="1">
      <protection locked="0"/>
    </xf>
    <xf numFmtId="0" fontId="27" fillId="0" borderId="0" xfId="0" applyFont="1"/>
    <xf numFmtId="0" fontId="6" fillId="0" borderId="0" xfId="0" applyFont="1" applyBorder="1"/>
    <xf numFmtId="0" fontId="6" fillId="0" borderId="0" xfId="0" applyFont="1" applyBorder="1" applyAlignment="1">
      <alignment horizontal="left"/>
    </xf>
    <xf numFmtId="0" fontId="14" fillId="0" borderId="0" xfId="0" applyFont="1" applyBorder="1"/>
    <xf numFmtId="0" fontId="29" fillId="0" borderId="0" xfId="0" applyFont="1" applyFill="1"/>
    <xf numFmtId="0" fontId="28" fillId="0" borderId="6" xfId="0" applyFont="1" applyFill="1" applyBorder="1"/>
    <xf numFmtId="0" fontId="3" fillId="0" borderId="6" xfId="0" applyFont="1" applyFill="1" applyBorder="1"/>
    <xf numFmtId="0" fontId="5" fillId="0" borderId="7" xfId="0" applyFont="1" applyBorder="1"/>
    <xf numFmtId="0" fontId="25" fillId="0" borderId="8" xfId="0" applyFont="1" applyBorder="1"/>
    <xf numFmtId="0" fontId="25" fillId="0" borderId="8" xfId="0" applyFont="1" applyBorder="1" applyAlignment="1">
      <alignment horizontal="left"/>
    </xf>
    <xf numFmtId="0" fontId="25" fillId="0" borderId="1" xfId="0" applyFont="1" applyBorder="1"/>
    <xf numFmtId="0" fontId="25" fillId="0" borderId="1" xfId="0" applyFont="1" applyBorder="1" applyAlignment="1">
      <alignment horizontal="left"/>
    </xf>
    <xf numFmtId="0" fontId="8" fillId="0" borderId="7" xfId="0" applyFont="1" applyBorder="1"/>
    <xf numFmtId="0" fontId="8" fillId="0" borderId="7" xfId="0" applyFont="1" applyBorder="1" applyAlignment="1">
      <alignment horizontal="left"/>
    </xf>
    <xf numFmtId="166" fontId="15" fillId="0" borderId="0" xfId="1" applyNumberFormat="1" applyFont="1" applyBorder="1"/>
    <xf numFmtId="3" fontId="25" fillId="0" borderId="0" xfId="0" applyNumberFormat="1" applyFont="1" applyFill="1" applyBorder="1" applyAlignment="1" applyProtection="1">
      <alignment vertical="top" wrapText="1"/>
      <protection locked="0"/>
    </xf>
    <xf numFmtId="0" fontId="22" fillId="2" borderId="0" xfId="0" quotePrefix="1" applyFont="1" applyFill="1" applyBorder="1" applyAlignment="1" applyProtection="1">
      <alignment horizontal="center" vertical="top"/>
      <protection locked="0"/>
    </xf>
    <xf numFmtId="0" fontId="23" fillId="0" borderId="0" xfId="0" applyFont="1" applyBorder="1" applyAlignment="1">
      <alignment vertical="top"/>
    </xf>
    <xf numFmtId="0" fontId="18" fillId="2" borderId="0" xfId="0" quotePrefix="1" applyFont="1" applyFill="1" applyBorder="1" applyAlignment="1" applyProtection="1">
      <alignment horizontal="left" wrapText="1"/>
      <protection locked="0"/>
    </xf>
    <xf numFmtId="0" fontId="18" fillId="2" borderId="0" xfId="0" quotePrefix="1" applyFont="1" applyFill="1" applyBorder="1" applyAlignment="1" applyProtection="1">
      <alignment horizontal="left"/>
      <protection locked="0"/>
    </xf>
  </cellXfs>
  <cellStyles count="2">
    <cellStyle name="Normal" xfId="0" builtinId="0"/>
    <cellStyle name="Prosent" xfId="1" builtinId="5"/>
  </cellStyles>
  <dxfs count="0"/>
  <tableStyles count="1" defaultTableStyle="TableStyleMedium2" defaultPivotStyle="PivotStyleLight16">
    <tableStyle name="Invisible" pivot="0" table="0" count="0" xr9:uid="{A64A75E2-6CDE-4B24-A804-15AC4955E2B7}"/>
  </tableStyles>
  <colors>
    <mruColors>
      <color rgb="FFBEDAFF"/>
      <color rgb="FFBEDA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Gjensidige">
      <a:dk1>
        <a:srgbClr val="000000"/>
      </a:dk1>
      <a:lt1>
        <a:srgbClr val="FFFFFF"/>
      </a:lt1>
      <a:dk2>
        <a:srgbClr val="090C33"/>
      </a:dk2>
      <a:lt2>
        <a:srgbClr val="F0EDEB"/>
      </a:lt2>
      <a:accent1>
        <a:srgbClr val="090C33"/>
      </a:accent1>
      <a:accent2>
        <a:srgbClr val="F4FFAF"/>
      </a:accent2>
      <a:accent3>
        <a:srgbClr val="7C55FF"/>
      </a:accent3>
      <a:accent4>
        <a:srgbClr val="50D7A5"/>
      </a:accent4>
      <a:accent5>
        <a:srgbClr val="A4C3FF"/>
      </a:accent5>
      <a:accent6>
        <a:srgbClr val="FF8083"/>
      </a:accent6>
      <a:hlink>
        <a:srgbClr val="7C55FF"/>
      </a:hlink>
      <a:folHlink>
        <a:srgbClr val="FF808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710A6-44B9-4CC2-ACE8-7D48BD2C5359}">
  <dimension ref="A1:H12"/>
  <sheetViews>
    <sheetView showGridLines="0" tabSelected="1" workbookViewId="0"/>
  </sheetViews>
  <sheetFormatPr baseColWidth="10" defaultRowHeight="12.75" x14ac:dyDescent="0.2"/>
  <cols>
    <col min="1" max="1" width="55.5703125" customWidth="1"/>
    <col min="3" max="3" width="21.42578125" customWidth="1"/>
  </cols>
  <sheetData>
    <row r="1" spans="1:8" ht="33" x14ac:dyDescent="0.75">
      <c r="A1" s="112" t="s">
        <v>136</v>
      </c>
      <c r="B1" s="1"/>
      <c r="C1" s="1"/>
      <c r="D1" s="1"/>
      <c r="E1" s="1"/>
      <c r="F1" s="1"/>
      <c r="G1" s="1"/>
      <c r="H1" s="1"/>
    </row>
    <row r="2" spans="1:8" ht="47.25" customHeight="1" thickBot="1" x14ac:dyDescent="0.8">
      <c r="A2" s="114" t="s">
        <v>125</v>
      </c>
      <c r="B2" s="115"/>
      <c r="C2" s="115"/>
      <c r="D2" s="115"/>
      <c r="E2" s="115"/>
      <c r="F2" s="115"/>
      <c r="G2" s="68"/>
      <c r="H2" s="1"/>
    </row>
    <row r="3" spans="1:8" ht="15" x14ac:dyDescent="0.35">
      <c r="A3" s="113"/>
      <c r="B3" s="113"/>
      <c r="C3" s="113"/>
      <c r="D3" s="113"/>
      <c r="E3" s="113"/>
      <c r="F3" s="113"/>
      <c r="G3" s="109"/>
      <c r="H3" s="1"/>
    </row>
    <row r="4" spans="1:8" ht="17.25" x14ac:dyDescent="0.4">
      <c r="A4" s="19"/>
      <c r="B4" s="19"/>
      <c r="C4" s="21"/>
      <c r="D4" s="21"/>
      <c r="E4" s="21"/>
      <c r="F4" s="21"/>
      <c r="G4" s="110"/>
      <c r="H4" s="21"/>
    </row>
    <row r="5" spans="1:8" ht="24" x14ac:dyDescent="0.55000000000000004">
      <c r="A5" s="121" t="s">
        <v>126</v>
      </c>
      <c r="B5" s="122" t="s">
        <v>127</v>
      </c>
      <c r="C5" s="122" t="s">
        <v>130</v>
      </c>
      <c r="D5" s="121"/>
      <c r="E5" s="121"/>
      <c r="F5" s="116"/>
      <c r="G5" s="68"/>
      <c r="H5" s="21"/>
    </row>
    <row r="6" spans="1:8" ht="24" x14ac:dyDescent="0.55000000000000004">
      <c r="A6" s="117" t="s">
        <v>128</v>
      </c>
      <c r="B6" s="118">
        <v>2</v>
      </c>
      <c r="C6" s="117" t="s">
        <v>131</v>
      </c>
      <c r="D6" s="118"/>
      <c r="E6" s="118"/>
      <c r="F6" s="118"/>
      <c r="G6" s="68"/>
      <c r="H6" s="21"/>
    </row>
    <row r="7" spans="1:8" ht="24" x14ac:dyDescent="0.55000000000000004">
      <c r="A7" s="119" t="s">
        <v>129</v>
      </c>
      <c r="B7" s="120">
        <v>3</v>
      </c>
      <c r="C7" s="119" t="s">
        <v>132</v>
      </c>
      <c r="D7" s="120"/>
      <c r="E7" s="120"/>
      <c r="F7" s="120"/>
      <c r="G7" s="68"/>
      <c r="H7" s="21"/>
    </row>
    <row r="8" spans="1:8" ht="24" x14ac:dyDescent="0.55000000000000004">
      <c r="A8" s="119" t="s">
        <v>133</v>
      </c>
      <c r="B8" s="120">
        <v>4</v>
      </c>
      <c r="C8" s="119" t="s">
        <v>131</v>
      </c>
      <c r="D8" s="120"/>
      <c r="E8" s="120"/>
      <c r="F8" s="120"/>
      <c r="G8" s="68"/>
      <c r="H8" s="21"/>
    </row>
    <row r="9" spans="1:8" ht="24" x14ac:dyDescent="0.55000000000000004">
      <c r="A9" s="119" t="s">
        <v>134</v>
      </c>
      <c r="B9" s="120">
        <v>5</v>
      </c>
      <c r="C9" s="119" t="s">
        <v>135</v>
      </c>
      <c r="D9" s="120"/>
      <c r="E9" s="120"/>
      <c r="F9" s="120"/>
      <c r="G9" s="68"/>
      <c r="H9" s="21"/>
    </row>
    <row r="10" spans="1:8" ht="17.25" x14ac:dyDescent="0.4">
      <c r="A10" s="19"/>
      <c r="B10" s="19"/>
      <c r="C10" s="21"/>
      <c r="D10" s="21"/>
      <c r="E10" s="21"/>
      <c r="F10" s="21"/>
      <c r="G10" s="21"/>
      <c r="H10" s="21"/>
    </row>
    <row r="11" spans="1:8" ht="17.25" x14ac:dyDescent="0.4">
      <c r="A11" s="1"/>
      <c r="B11" s="1"/>
      <c r="C11" s="68"/>
      <c r="D11" s="68"/>
      <c r="E11" s="110"/>
      <c r="F11" s="111"/>
      <c r="G11" s="68"/>
      <c r="H11" s="68"/>
    </row>
    <row r="12" spans="1:8" ht="15" x14ac:dyDescent="0.35">
      <c r="A12" s="1"/>
      <c r="B12" s="1"/>
      <c r="C12" s="1"/>
      <c r="D12" s="1"/>
      <c r="E12" s="68"/>
      <c r="F12" s="68"/>
      <c r="G12" s="68"/>
      <c r="H12" s="1"/>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A764-5759-4AF8-9D8A-881FA34631FD}">
  <dimension ref="A1:M38"/>
  <sheetViews>
    <sheetView showGridLines="0" zoomScale="55" zoomScaleNormal="55" workbookViewId="0"/>
  </sheetViews>
  <sheetFormatPr baseColWidth="10" defaultColWidth="11.42578125" defaultRowHeight="24" x14ac:dyDescent="0.55000000000000004"/>
  <cols>
    <col min="1" max="1" width="97.85546875" style="51" bestFit="1" customWidth="1"/>
    <col min="2" max="2" width="15" style="35" bestFit="1" customWidth="1"/>
    <col min="3" max="4" width="14" style="35" bestFit="1" customWidth="1"/>
    <col min="5" max="5" width="14" style="36" bestFit="1" customWidth="1"/>
    <col min="6" max="8" width="23" style="35" bestFit="1" customWidth="1"/>
    <col min="9" max="9" width="24.85546875" style="35" bestFit="1" customWidth="1"/>
    <col min="10" max="10" width="144.5703125" style="67" customWidth="1"/>
    <col min="11" max="11" width="185.5703125" style="20" customWidth="1"/>
    <col min="12" max="12" width="34.85546875" style="12" customWidth="1"/>
    <col min="13" max="13" width="76" style="1" customWidth="1"/>
    <col min="14" max="16" width="37.5703125" style="1" bestFit="1" customWidth="1"/>
    <col min="17" max="18" width="21.5703125" style="1" bestFit="1" customWidth="1"/>
    <col min="19" max="21" width="37.5703125" style="1" bestFit="1" customWidth="1"/>
    <col min="22" max="16384" width="11.42578125" style="1"/>
  </cols>
  <sheetData>
    <row r="1" spans="1:13" s="29" customFormat="1" ht="27" x14ac:dyDescent="0.6">
      <c r="A1" s="26" t="s">
        <v>0</v>
      </c>
      <c r="B1" s="33"/>
      <c r="C1" s="33"/>
      <c r="D1" s="33"/>
      <c r="E1" s="33"/>
      <c r="F1" s="33"/>
      <c r="G1" s="33"/>
      <c r="H1" s="33"/>
      <c r="I1" s="33"/>
      <c r="J1" s="23"/>
      <c r="K1" s="27"/>
      <c r="L1" s="28"/>
    </row>
    <row r="2" spans="1:13" s="32" customFormat="1" ht="27" x14ac:dyDescent="0.6">
      <c r="A2" s="30" t="s">
        <v>87</v>
      </c>
      <c r="B2" s="34"/>
      <c r="C2" s="34"/>
      <c r="D2" s="34"/>
      <c r="E2" s="34"/>
      <c r="F2" s="34"/>
      <c r="G2" s="34"/>
      <c r="H2" s="34"/>
      <c r="I2" s="33"/>
      <c r="J2" s="23"/>
      <c r="K2" s="27"/>
      <c r="L2" s="31"/>
    </row>
    <row r="3" spans="1:13" ht="27" x14ac:dyDescent="0.55000000000000004">
      <c r="A3" s="22" t="s">
        <v>1</v>
      </c>
      <c r="B3" s="41" t="s">
        <v>2</v>
      </c>
      <c r="C3" s="41" t="s">
        <v>3</v>
      </c>
      <c r="D3" s="41" t="s">
        <v>4</v>
      </c>
      <c r="E3" s="42" t="s">
        <v>103</v>
      </c>
      <c r="F3" s="41" t="s">
        <v>5</v>
      </c>
      <c r="G3" s="41" t="s">
        <v>6</v>
      </c>
      <c r="H3" s="41" t="s">
        <v>7</v>
      </c>
      <c r="I3" s="41" t="s">
        <v>101</v>
      </c>
      <c r="J3" s="125" t="s">
        <v>141</v>
      </c>
      <c r="K3" s="126"/>
    </row>
    <row r="4" spans="1:13" x14ac:dyDescent="0.55000000000000004">
      <c r="A4" s="45" t="s">
        <v>8</v>
      </c>
      <c r="B4" s="53">
        <v>575.60147703594509</v>
      </c>
      <c r="C4" s="53">
        <v>786.99779382000293</v>
      </c>
      <c r="D4" s="53">
        <v>809.55053445151918</v>
      </c>
      <c r="E4" s="54">
        <v>723.74897527049609</v>
      </c>
      <c r="F4" s="53">
        <v>575.60147703594509</v>
      </c>
      <c r="G4" s="53">
        <v>1362.5992708559479</v>
      </c>
      <c r="H4" s="53">
        <v>2172.1498053074674</v>
      </c>
      <c r="I4" s="53">
        <v>2895.8987805779639</v>
      </c>
      <c r="J4" s="60"/>
    </row>
    <row r="5" spans="1:13" x14ac:dyDescent="0.55000000000000004">
      <c r="A5" s="45" t="s">
        <v>9</v>
      </c>
      <c r="B5" s="53">
        <v>438.392760323289</v>
      </c>
      <c r="C5" s="53">
        <v>851.90271160583654</v>
      </c>
      <c r="D5" s="53">
        <v>904.40325004702731</v>
      </c>
      <c r="E5" s="54">
        <v>403.63118474529051</v>
      </c>
      <c r="F5" s="53">
        <v>438.39276032328894</v>
      </c>
      <c r="G5" s="53">
        <v>1290.2954719291265</v>
      </c>
      <c r="H5" s="53">
        <v>2194.698721976154</v>
      </c>
      <c r="I5" s="53">
        <v>2598.3299067214439</v>
      </c>
      <c r="J5" s="60"/>
    </row>
    <row r="6" spans="1:13" x14ac:dyDescent="0.55000000000000004">
      <c r="A6" s="45" t="s">
        <v>10</v>
      </c>
      <c r="B6" s="53">
        <v>161.12932509217055</v>
      </c>
      <c r="C6" s="53">
        <v>205.01589348853793</v>
      </c>
      <c r="D6" s="53">
        <v>198.7382136308243</v>
      </c>
      <c r="E6" s="54">
        <v>151.21912326737353</v>
      </c>
      <c r="F6" s="53">
        <v>161.12932509217055</v>
      </c>
      <c r="G6" s="53">
        <v>366.14521858070918</v>
      </c>
      <c r="H6" s="53">
        <v>564.88343221153218</v>
      </c>
      <c r="I6" s="53">
        <v>716.10255547890517</v>
      </c>
      <c r="J6" s="60"/>
    </row>
    <row r="7" spans="1:13" x14ac:dyDescent="0.55000000000000004">
      <c r="A7" s="45" t="s">
        <v>11</v>
      </c>
      <c r="B7" s="53">
        <v>45.501895927298762</v>
      </c>
      <c r="C7" s="53">
        <v>27.797618878334021</v>
      </c>
      <c r="D7" s="53">
        <v>62.281390912714066</v>
      </c>
      <c r="E7" s="54">
        <v>26.418928152626595</v>
      </c>
      <c r="F7" s="53">
        <v>45.501895927298762</v>
      </c>
      <c r="G7" s="53">
        <v>73.299514805632725</v>
      </c>
      <c r="H7" s="53">
        <v>135.58090571834683</v>
      </c>
      <c r="I7" s="53">
        <v>161.99983387097339</v>
      </c>
      <c r="J7" s="60"/>
    </row>
    <row r="8" spans="1:13" x14ac:dyDescent="0.55000000000000004">
      <c r="A8" s="45" t="s">
        <v>12</v>
      </c>
      <c r="B8" s="53">
        <v>-43.707397767278977</v>
      </c>
      <c r="C8" s="53">
        <v>-12.866711227272052</v>
      </c>
      <c r="D8" s="53">
        <v>7.5118414608616382</v>
      </c>
      <c r="E8" s="54">
        <v>-26.766479452804489</v>
      </c>
      <c r="F8" s="53">
        <v>-43.707397767278977</v>
      </c>
      <c r="G8" s="53">
        <v>-56.574108994551146</v>
      </c>
      <c r="H8" s="53">
        <v>-49.062267533689678</v>
      </c>
      <c r="I8" s="53">
        <v>-75.828746986494167</v>
      </c>
      <c r="J8" s="60"/>
    </row>
    <row r="9" spans="1:13" x14ac:dyDescent="0.55000000000000004">
      <c r="A9" s="45" t="s">
        <v>13</v>
      </c>
      <c r="B9" s="53">
        <v>-273.17097254150781</v>
      </c>
      <c r="C9" s="53">
        <v>-191.76583712091474</v>
      </c>
      <c r="D9" s="53">
        <v>-118.12837363499494</v>
      </c>
      <c r="E9" s="54">
        <v>-177.27952052650659</v>
      </c>
      <c r="F9" s="53">
        <v>-273.17097254150781</v>
      </c>
      <c r="G9" s="53">
        <v>-464.93680966242243</v>
      </c>
      <c r="H9" s="53">
        <v>-583.06518329741766</v>
      </c>
      <c r="I9" s="53">
        <v>-760.34470382392442</v>
      </c>
      <c r="J9" s="60"/>
    </row>
    <row r="10" spans="1:13" x14ac:dyDescent="0.55000000000000004">
      <c r="A10" s="46" t="s">
        <v>116</v>
      </c>
      <c r="B10" s="55">
        <v>903.74708806991907</v>
      </c>
      <c r="C10" s="55">
        <v>1667.081469444526</v>
      </c>
      <c r="D10" s="55">
        <v>1864.3568568679507</v>
      </c>
      <c r="E10" s="56">
        <v>1100.9722114564745</v>
      </c>
      <c r="F10" s="55">
        <v>903.74708806991816</v>
      </c>
      <c r="G10" s="55">
        <v>2570.8285575144423</v>
      </c>
      <c r="H10" s="55">
        <v>4435.185414382393</v>
      </c>
      <c r="I10" s="55">
        <v>5536.1576258388668</v>
      </c>
      <c r="J10" s="60"/>
    </row>
    <row r="11" spans="1:13" x14ac:dyDescent="0.55000000000000004">
      <c r="A11" s="47"/>
      <c r="B11" s="53"/>
      <c r="C11" s="53"/>
      <c r="D11" s="53"/>
      <c r="E11" s="54"/>
      <c r="F11" s="53"/>
      <c r="G11" s="53"/>
      <c r="H11" s="53"/>
      <c r="I11" s="53"/>
      <c r="J11" s="60"/>
    </row>
    <row r="12" spans="1:13" ht="48" x14ac:dyDescent="0.55000000000000004">
      <c r="A12" s="47" t="s">
        <v>104</v>
      </c>
      <c r="B12" s="53">
        <v>150.17029311000002</v>
      </c>
      <c r="C12" s="53">
        <v>-72.177580154517344</v>
      </c>
      <c r="D12" s="53">
        <v>-83.004827392863405</v>
      </c>
      <c r="E12" s="54">
        <v>134.67723294191711</v>
      </c>
      <c r="F12" s="53">
        <v>150.17029311000002</v>
      </c>
      <c r="G12" s="53">
        <v>77.992712955482801</v>
      </c>
      <c r="H12" s="53">
        <v>-5.0121144373807311</v>
      </c>
      <c r="I12" s="53">
        <v>129.66511850453654</v>
      </c>
      <c r="J12" s="61" t="s">
        <v>86</v>
      </c>
    </row>
    <row r="13" spans="1:13" ht="72" x14ac:dyDescent="0.55000000000000004">
      <c r="A13" s="45" t="s">
        <v>122</v>
      </c>
      <c r="B13" s="53">
        <v>-1128.4372284067153</v>
      </c>
      <c r="C13" s="53">
        <v>-1611.7300546240172</v>
      </c>
      <c r="D13" s="53">
        <v>-744.53753115271036</v>
      </c>
      <c r="E13" s="54">
        <v>968.35806771972091</v>
      </c>
      <c r="F13" s="53">
        <v>-1128.4372284067147</v>
      </c>
      <c r="G13" s="53">
        <v>-2740.1672830307343</v>
      </c>
      <c r="H13" s="53">
        <v>-3484.7048141834439</v>
      </c>
      <c r="I13" s="53">
        <v>-2516.3467464637233</v>
      </c>
      <c r="J13" s="61" t="s">
        <v>142</v>
      </c>
      <c r="K13" s="43"/>
      <c r="L13" s="16"/>
    </row>
    <row r="14" spans="1:13" ht="130.5" x14ac:dyDescent="0.55000000000000004">
      <c r="A14" s="48" t="s">
        <v>145</v>
      </c>
      <c r="B14" s="53">
        <v>-92.144882215610991</v>
      </c>
      <c r="C14" s="53">
        <v>-140.44253931897336</v>
      </c>
      <c r="D14" s="53">
        <v>-182.07132904723855</v>
      </c>
      <c r="E14" s="54">
        <v>-222.26624366875606</v>
      </c>
      <c r="F14" s="53">
        <v>-92.144882215610991</v>
      </c>
      <c r="G14" s="53">
        <v>-232.58742153458437</v>
      </c>
      <c r="H14" s="53">
        <v>-414.65875058182297</v>
      </c>
      <c r="I14" s="53">
        <v>-636.92499425057906</v>
      </c>
      <c r="J14" s="61" t="s">
        <v>143</v>
      </c>
      <c r="K14" s="59" t="s">
        <v>155</v>
      </c>
      <c r="L14" s="11"/>
      <c r="M14" s="5"/>
    </row>
    <row r="15" spans="1:13" ht="152.25" x14ac:dyDescent="0.55000000000000004">
      <c r="A15" s="48" t="s">
        <v>146</v>
      </c>
      <c r="B15" s="53">
        <v>514.74930637603904</v>
      </c>
      <c r="C15" s="53">
        <v>727.67747438036827</v>
      </c>
      <c r="D15" s="53">
        <v>424.75831728511127</v>
      </c>
      <c r="E15" s="54">
        <v>-162.80417343073154</v>
      </c>
      <c r="F15" s="53">
        <v>514.74930637603904</v>
      </c>
      <c r="G15" s="53">
        <v>1242.4267807564072</v>
      </c>
      <c r="H15" s="53">
        <v>1667.1850980415181</v>
      </c>
      <c r="I15" s="53">
        <v>1504.3809246107867</v>
      </c>
      <c r="J15" s="61" t="s">
        <v>144</v>
      </c>
      <c r="K15" s="59" t="s">
        <v>151</v>
      </c>
      <c r="L15" s="11"/>
      <c r="M15" s="4"/>
    </row>
    <row r="16" spans="1:13" ht="72" x14ac:dyDescent="0.55000000000000004">
      <c r="A16" s="47" t="s">
        <v>14</v>
      </c>
      <c r="B16" s="53">
        <v>689.20235685818727</v>
      </c>
      <c r="C16" s="53">
        <v>-79.110713068080713</v>
      </c>
      <c r="D16" s="53">
        <v>-164.69145906884035</v>
      </c>
      <c r="E16" s="54">
        <v>-144.79647627474299</v>
      </c>
      <c r="F16" s="53">
        <v>689.20235685818727</v>
      </c>
      <c r="G16" s="53">
        <v>610.09164379010667</v>
      </c>
      <c r="H16" s="53">
        <v>445.40018472126627</v>
      </c>
      <c r="I16" s="53">
        <v>300.6037084465234</v>
      </c>
      <c r="J16" s="61" t="s">
        <v>96</v>
      </c>
    </row>
    <row r="17" spans="1:13" x14ac:dyDescent="0.55000000000000004">
      <c r="A17" s="46" t="s">
        <v>115</v>
      </c>
      <c r="B17" s="55">
        <v>1037.2869337918171</v>
      </c>
      <c r="C17" s="55">
        <v>491.29805698930284</v>
      </c>
      <c r="D17" s="55">
        <v>1114.8100268314076</v>
      </c>
      <c r="E17" s="56">
        <v>1674.1406188338833</v>
      </c>
      <c r="F17" s="55">
        <v>1037.2869337918166</v>
      </c>
      <c r="G17" s="55">
        <v>1528.584990781126</v>
      </c>
      <c r="H17" s="55">
        <v>2643.395017612524</v>
      </c>
      <c r="I17" s="55">
        <v>4317.5356364464087</v>
      </c>
      <c r="J17" s="62"/>
    </row>
    <row r="18" spans="1:13" x14ac:dyDescent="0.55000000000000004">
      <c r="A18" s="47"/>
      <c r="B18" s="53">
        <v>2.0463630789890885E-12</v>
      </c>
      <c r="C18" s="53">
        <v>-3.2999707855196903E-7</v>
      </c>
      <c r="D18" s="53">
        <v>6.6000188780890312E-7</v>
      </c>
      <c r="E18" s="54">
        <v>-9.0001321950694546E-8</v>
      </c>
      <c r="F18" s="53">
        <v>2.2737367544323206E-12</v>
      </c>
      <c r="G18" s="53">
        <v>-3.3000583243847359E-7</v>
      </c>
      <c r="H18" s="53">
        <v>3.3000560506479815E-7</v>
      </c>
      <c r="I18" s="53">
        <v>2.4000291887205094E-7</v>
      </c>
      <c r="J18" s="63"/>
    </row>
    <row r="19" spans="1:13" x14ac:dyDescent="0.55000000000000004">
      <c r="A19" s="47"/>
      <c r="B19" s="53"/>
      <c r="C19" s="53"/>
      <c r="D19" s="53"/>
      <c r="E19" s="54"/>
      <c r="F19" s="53"/>
      <c r="G19" s="53"/>
      <c r="H19" s="53"/>
      <c r="I19" s="53"/>
      <c r="J19" s="63"/>
    </row>
    <row r="20" spans="1:13" x14ac:dyDescent="0.55000000000000004">
      <c r="A20" s="47" t="s">
        <v>15</v>
      </c>
      <c r="B20" s="53">
        <v>474.94530599999996</v>
      </c>
      <c r="C20" s="53">
        <v>197.18401009808034</v>
      </c>
      <c r="D20" s="53">
        <v>190.78058334825013</v>
      </c>
      <c r="E20" s="54">
        <v>362.38711382372242</v>
      </c>
      <c r="F20" s="53">
        <v>474.94530599999996</v>
      </c>
      <c r="G20" s="53">
        <v>672.12931609808038</v>
      </c>
      <c r="H20" s="53">
        <v>862.90989944633054</v>
      </c>
      <c r="I20" s="53">
        <v>1225.297013270053</v>
      </c>
      <c r="J20" s="63" t="s">
        <v>92</v>
      </c>
      <c r="K20" s="44"/>
      <c r="L20" s="16"/>
    </row>
    <row r="21" spans="1:13" x14ac:dyDescent="0.55000000000000004">
      <c r="A21" s="47" t="s">
        <v>108</v>
      </c>
      <c r="B21" s="53">
        <v>-14.582499620942281</v>
      </c>
      <c r="C21" s="53">
        <v>51.502376781574227</v>
      </c>
      <c r="D21" s="53">
        <v>118.25955059551282</v>
      </c>
      <c r="E21" s="54">
        <v>101.26908259804347</v>
      </c>
      <c r="F21" s="53">
        <v>-14.582499620942281</v>
      </c>
      <c r="G21" s="53">
        <v>36.919877160631941</v>
      </c>
      <c r="H21" s="53">
        <v>155.17942775614483</v>
      </c>
      <c r="I21" s="53">
        <v>256.44851035418822</v>
      </c>
      <c r="J21" s="63"/>
      <c r="K21" s="43"/>
      <c r="L21" s="13"/>
    </row>
    <row r="22" spans="1:13" ht="184.5" customHeight="1" x14ac:dyDescent="0.55000000000000004">
      <c r="A22" s="47" t="s">
        <v>120</v>
      </c>
      <c r="B22" s="53">
        <v>48.09517144391409</v>
      </c>
      <c r="C22" s="53">
        <v>21.520938684945225</v>
      </c>
      <c r="D22" s="53">
        <v>-3.5886863112805987</v>
      </c>
      <c r="E22" s="54">
        <v>-21.991580275417967</v>
      </c>
      <c r="F22" s="53">
        <v>48.09517144391409</v>
      </c>
      <c r="G22" s="53">
        <v>69.616110128859361</v>
      </c>
      <c r="H22" s="53">
        <v>66.027423817578679</v>
      </c>
      <c r="I22" s="53">
        <v>44.035843542160599</v>
      </c>
      <c r="J22" s="61" t="s">
        <v>153</v>
      </c>
      <c r="K22" s="43"/>
      <c r="L22" s="11"/>
      <c r="M22" s="15"/>
    </row>
    <row r="23" spans="1:13" ht="72" x14ac:dyDescent="0.55000000000000004">
      <c r="A23" s="47" t="s">
        <v>121</v>
      </c>
      <c r="B23" s="53">
        <v>96.245152215299996</v>
      </c>
      <c r="C23" s="53">
        <v>132.91759138289999</v>
      </c>
      <c r="D23" s="53">
        <v>177.61628979389999</v>
      </c>
      <c r="E23" s="54">
        <v>206.35771625429999</v>
      </c>
      <c r="F23" s="53">
        <v>96.245152215299996</v>
      </c>
      <c r="G23" s="53">
        <v>229.1627435982</v>
      </c>
      <c r="H23" s="53">
        <v>406.77903339209996</v>
      </c>
      <c r="I23" s="53">
        <v>613.13674964639995</v>
      </c>
      <c r="J23" s="124" t="s">
        <v>154</v>
      </c>
      <c r="L23" s="11"/>
    </row>
    <row r="24" spans="1:13" x14ac:dyDescent="0.55000000000000004">
      <c r="A24" s="47" t="s">
        <v>16</v>
      </c>
      <c r="B24" s="53">
        <v>7735.4042905995493</v>
      </c>
      <c r="C24" s="53">
        <v>7958.3264977502968</v>
      </c>
      <c r="D24" s="53">
        <v>8207.4030516569728</v>
      </c>
      <c r="E24" s="54">
        <v>8327.913831706077</v>
      </c>
      <c r="F24" s="53">
        <v>7735.4042905995493</v>
      </c>
      <c r="G24" s="53">
        <v>15693.730788349847</v>
      </c>
      <c r="H24" s="53">
        <v>23901.13384000682</v>
      </c>
      <c r="I24" s="53">
        <v>32229.047671712899</v>
      </c>
      <c r="J24" s="65" t="s">
        <v>137</v>
      </c>
    </row>
    <row r="25" spans="1:13" x14ac:dyDescent="0.55000000000000004">
      <c r="A25" s="47" t="s">
        <v>17</v>
      </c>
      <c r="B25" s="57"/>
      <c r="C25" s="57"/>
      <c r="D25" s="57"/>
      <c r="E25" s="57"/>
      <c r="F25" s="53"/>
      <c r="G25" s="53"/>
      <c r="H25" s="53"/>
      <c r="I25" s="53"/>
      <c r="J25" s="64" t="s">
        <v>102</v>
      </c>
    </row>
    <row r="26" spans="1:13" x14ac:dyDescent="0.55000000000000004">
      <c r="A26" s="47"/>
      <c r="B26" s="53"/>
      <c r="C26" s="53"/>
      <c r="D26" s="53"/>
      <c r="E26" s="54"/>
      <c r="F26" s="53"/>
      <c r="G26" s="53"/>
      <c r="H26" s="53"/>
      <c r="I26" s="53"/>
      <c r="J26" s="64"/>
    </row>
    <row r="27" spans="1:13" ht="72" x14ac:dyDescent="0.55000000000000004">
      <c r="A27" s="47" t="s">
        <v>18</v>
      </c>
      <c r="B27" s="57">
        <f>-'3- Income statement GI'!B7/'3- Income statement GI'!B6</f>
        <v>0.7408758583506051</v>
      </c>
      <c r="C27" s="57">
        <f>-'3- Income statement GI'!C7/'3- Income statement GI'!C6</f>
        <v>0.63881136575113151</v>
      </c>
      <c r="D27" s="57">
        <f>-'3- Income statement GI'!D7/'3- Income statement GI'!D6</f>
        <v>0.63579761413911973</v>
      </c>
      <c r="E27" s="58">
        <f>-'3- Income statement GI'!E7/'3- Income statement GI'!E6</f>
        <v>0.7192512754470779</v>
      </c>
      <c r="F27" s="57">
        <f>-'3- Income statement GI'!F7/'3- Income statement GI'!F6</f>
        <v>0.74087585835060521</v>
      </c>
      <c r="G27" s="57">
        <f>-'3- Income statement GI'!G7/'3- Income statement GI'!G6</f>
        <v>0.68911872253068851</v>
      </c>
      <c r="H27" s="57">
        <f>-'3- Income statement GI'!H7/'3- Income statement GI'!H6</f>
        <v>0.6708088034004851</v>
      </c>
      <c r="I27" s="57">
        <f>-'3- Income statement GI'!I7/'3- Income statement GI'!I6</f>
        <v>0.68332622982611702</v>
      </c>
      <c r="J27" s="61" t="s">
        <v>152</v>
      </c>
    </row>
    <row r="28" spans="1:13" x14ac:dyDescent="0.55000000000000004">
      <c r="A28" s="47" t="s">
        <v>19</v>
      </c>
      <c r="B28" s="57">
        <f>-('3- Income statement GI'!B11+'3- Income statement GI'!B12)/'3- Income statement GI'!B6</f>
        <v>7.9225597770370797E-3</v>
      </c>
      <c r="C28" s="57">
        <f>-('3- Income statement GI'!C11+'3- Income statement GI'!C12)/'3- Income statement GI'!C6</f>
        <v>1.5721357772712923E-2</v>
      </c>
      <c r="D28" s="57">
        <f>-('3- Income statement GI'!D11+'3- Income statement GI'!D12)/'3- Income statement GI'!D6</f>
        <v>1.2444748842178317E-2</v>
      </c>
      <c r="E28" s="58">
        <f>-('3- Income statement GI'!E11+'3- Income statement GI'!E12)/'3- Income statement GI'!E6</f>
        <v>1.4593751789943444E-2</v>
      </c>
      <c r="F28" s="57">
        <f>-('3- Income statement GI'!F11+'3- Income statement GI'!F12)/'3- Income statement GI'!F6</f>
        <v>7.9225597770370762E-3</v>
      </c>
      <c r="G28" s="57">
        <f>-('3- Income statement GI'!G11+'3- Income statement GI'!G12)/'3- Income statement GI'!G6</f>
        <v>1.1877347939050329E-2</v>
      </c>
      <c r="H28" s="57">
        <f>-('3- Income statement GI'!H11+'3- Income statement GI'!H12)/'3- Income statement GI'!H6</f>
        <v>1.2072187561932598E-2</v>
      </c>
      <c r="I28" s="57">
        <f>-('3- Income statement GI'!I11+'3- Income statement GI'!I12)/'3- Income statement GI'!I6</f>
        <v>1.2723754118471523E-2</v>
      </c>
      <c r="J28" s="66"/>
      <c r="L28" s="11"/>
      <c r="M28" s="14"/>
    </row>
    <row r="29" spans="1:13" x14ac:dyDescent="0.55000000000000004">
      <c r="A29" s="47" t="s">
        <v>20</v>
      </c>
      <c r="B29" s="57">
        <f>SUM(B27:B28)</f>
        <v>0.74879841812764214</v>
      </c>
      <c r="C29" s="57">
        <f t="shared" ref="C29:I29" si="0">SUM(C27:C28)</f>
        <v>0.6545327235238444</v>
      </c>
      <c r="D29" s="57">
        <f t="shared" si="0"/>
        <v>0.648242362981298</v>
      </c>
      <c r="E29" s="58">
        <f t="shared" si="0"/>
        <v>0.73384502723702139</v>
      </c>
      <c r="F29" s="57">
        <f t="shared" si="0"/>
        <v>0.74879841812764225</v>
      </c>
      <c r="G29" s="57">
        <f t="shared" si="0"/>
        <v>0.70099607046973889</v>
      </c>
      <c r="H29" s="57">
        <f t="shared" si="0"/>
        <v>0.68288099096241772</v>
      </c>
      <c r="I29" s="57">
        <f t="shared" si="0"/>
        <v>0.6960499839445885</v>
      </c>
      <c r="J29" s="66"/>
    </row>
    <row r="30" spans="1:13" x14ac:dyDescent="0.55000000000000004">
      <c r="A30" s="47" t="s">
        <v>21</v>
      </c>
      <c r="B30" s="57">
        <f>-'3- Income statement GI'!B8/'3- Income statement GI'!B6</f>
        <v>0.13436902159258071</v>
      </c>
      <c r="C30" s="57">
        <f>-'3- Income statement GI'!C8/'3- Income statement GI'!C6</f>
        <v>0.13599089096774689</v>
      </c>
      <c r="D30" s="57">
        <f>-'3- Income statement GI'!D8/'3- Income statement GI'!D6</f>
        <v>0.12460212325462994</v>
      </c>
      <c r="E30" s="58">
        <f>-'3- Income statement GI'!E8/'3- Income statement GI'!E6</f>
        <v>0.13395233069614459</v>
      </c>
      <c r="F30" s="57">
        <f>-'3- Income statement GI'!F8/'3- Income statement GI'!F6</f>
        <v>0.13436902159258071</v>
      </c>
      <c r="G30" s="57">
        <f>-'3- Income statement GI'!G8/'3- Income statement GI'!G6</f>
        <v>0.13519147523335914</v>
      </c>
      <c r="H30" s="57">
        <f>-'3- Income statement GI'!H8/'3- Income statement GI'!H6</f>
        <v>0.13155520089059905</v>
      </c>
      <c r="I30" s="57">
        <f>-'3- Income statement GI'!I8/'3- Income statement GI'!I6</f>
        <v>0.13217461387069521</v>
      </c>
      <c r="J30" s="66"/>
    </row>
    <row r="31" spans="1:13" ht="72" x14ac:dyDescent="0.55000000000000004">
      <c r="A31" s="47" t="s">
        <v>22</v>
      </c>
      <c r="B31" s="57">
        <f>SUM(B29:B30)</f>
        <v>0.88316743972022282</v>
      </c>
      <c r="C31" s="57">
        <f t="shared" ref="C31:I31" si="1">SUM(C29:C30)</f>
        <v>0.79052361449159125</v>
      </c>
      <c r="D31" s="57">
        <f t="shared" si="1"/>
        <v>0.77284448623592794</v>
      </c>
      <c r="E31" s="58">
        <f t="shared" si="1"/>
        <v>0.86779735793316592</v>
      </c>
      <c r="F31" s="57">
        <f t="shared" si="1"/>
        <v>0.88316743972022294</v>
      </c>
      <c r="G31" s="57">
        <f t="shared" si="1"/>
        <v>0.83618754570309806</v>
      </c>
      <c r="H31" s="57">
        <f t="shared" si="1"/>
        <v>0.81443619185301674</v>
      </c>
      <c r="I31" s="57">
        <f t="shared" si="1"/>
        <v>0.82822459781528368</v>
      </c>
      <c r="J31" s="61" t="s">
        <v>138</v>
      </c>
    </row>
    <row r="32" spans="1:13" x14ac:dyDescent="0.55000000000000004">
      <c r="A32" s="47" t="s">
        <v>109</v>
      </c>
      <c r="B32" s="57">
        <f>-('3- Income statement GI'!B7+'3- Income statement GI'!B11+'3- Income statement GI'!B12+'3- Income statement GI'!B16-'3- Income statement GI'!B17-'3- Income statement GI'!B18)/'3- Income statement GI'!B6</f>
        <v>0.69173189418221914</v>
      </c>
      <c r="C32" s="57">
        <f>-('3- Income statement GI'!C7+'3- Income statement GI'!C11+'3- Income statement GI'!C12+'3- Income statement GI'!C16-'3- Income statement GI'!C17-'3- Income statement GI'!C18)/'3- Income statement GI'!C6</f>
        <v>0.63893136629545477</v>
      </c>
      <c r="D32" s="57">
        <f>-('3- Income statement GI'!D7+'3- Income statement GI'!D11+'3- Income statement GI'!D12+'3- Income statement GI'!D16-'3- Income statement GI'!D17-'3- Income statement GI'!D18)/'3- Income statement GI'!D6</f>
        <v>0.63896906196452252</v>
      </c>
      <c r="E32" s="58">
        <f>-('3- Income statement GI'!E7+'3- Income statement GI'!E11+'3- Income statement GI'!E12+'3- Income statement GI'!E16-'3- Income statement GI'!E17-'3- Income statement GI'!E18)/'3- Income statement GI'!E6</f>
        <v>0.69984976537164989</v>
      </c>
      <c r="F32" s="57">
        <f>-('3- Income statement GI'!F7+'3- Income statement GI'!F11+'3- Income statement GI'!F12+'3- Income statement GI'!F16-'3- Income statement GI'!F17-'3- Income statement GI'!F18)/'3- Income statement GI'!F6</f>
        <v>0.69173189418221925</v>
      </c>
      <c r="G32" s="57">
        <f>-('3- Income statement GI'!G7+'3- Income statement GI'!G11+'3- Income statement GI'!G12+'3- Income statement GI'!G16-'3- Income statement GI'!G17-'3- Income statement GI'!G18)/'3- Income statement GI'!G6</f>
        <v>0.66495662666658306</v>
      </c>
      <c r="H32" s="57">
        <f>-('3- Income statement GI'!H7+'3- Income statement GI'!H11+'3- Income statement GI'!H12+'3- Income statement GI'!H16-'3- Income statement GI'!H17-'3- Income statement GI'!H18)/'3- Income statement GI'!H6</f>
        <v>0.65603276475824934</v>
      </c>
      <c r="I32" s="57">
        <f>-('3- Income statement GI'!I7+'3- Income statement GI'!I11+'3- Income statement GI'!I12+'3- Income statement GI'!I16-'3- Income statement GI'!I17-'3- Income statement GI'!I18)/'3- Income statement GI'!I6</f>
        <v>0.66735497971132973</v>
      </c>
      <c r="J32" s="66"/>
      <c r="L32" s="11"/>
      <c r="M32" s="14"/>
    </row>
    <row r="33" spans="1:5" x14ac:dyDescent="0.55000000000000004">
      <c r="A33" s="49"/>
    </row>
    <row r="34" spans="1:5" x14ac:dyDescent="0.55000000000000004">
      <c r="A34" s="50"/>
      <c r="B34" s="123"/>
      <c r="C34" s="123"/>
      <c r="D34" s="123"/>
      <c r="E34" s="123"/>
    </row>
    <row r="35" spans="1:5" x14ac:dyDescent="0.55000000000000004">
      <c r="B35" s="37"/>
      <c r="C35" s="37"/>
      <c r="D35" s="37"/>
      <c r="E35" s="38"/>
    </row>
    <row r="36" spans="1:5" x14ac:dyDescent="0.55000000000000004">
      <c r="A36" s="52"/>
      <c r="B36" s="37"/>
      <c r="C36" s="37"/>
      <c r="D36" s="37"/>
      <c r="E36" s="38"/>
    </row>
    <row r="37" spans="1:5" x14ac:dyDescent="0.55000000000000004">
      <c r="B37" s="39"/>
      <c r="C37" s="39"/>
      <c r="D37" s="39"/>
      <c r="E37" s="40"/>
    </row>
    <row r="38" spans="1:5" x14ac:dyDescent="0.55000000000000004">
      <c r="A38" s="52"/>
    </row>
  </sheetData>
  <mergeCells count="1">
    <mergeCell ref="J3:K3"/>
  </mergeCells>
  <pageMargins left="0.7" right="0.7" top="0.75" bottom="0.75" header="0.3" footer="0.3"/>
  <pageSetup paperSize="9" orientation="portrait" r:id="rId1"/>
  <headerFooter>
    <oddFooter>&amp;L_x000D_&amp;1#&amp;"Calibri"&amp;10&amp;K000000 Classified: General Business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4BF94-AF8C-4DBE-B875-164589F3B5F7}">
  <dimension ref="A1:CEU240"/>
  <sheetViews>
    <sheetView showGridLines="0" zoomScale="55" zoomScaleNormal="55" workbookViewId="0"/>
  </sheetViews>
  <sheetFormatPr baseColWidth="10" defaultColWidth="11.42578125" defaultRowHeight="24" x14ac:dyDescent="0.55000000000000004"/>
  <cols>
    <col min="1" max="1" width="65.140625" style="25" customWidth="1"/>
    <col min="2" max="4" width="14" style="51" bestFit="1" customWidth="1"/>
    <col min="5" max="5" width="14" style="85" bestFit="1" customWidth="1"/>
    <col min="6" max="8" width="22.42578125" style="51" bestFit="1" customWidth="1"/>
    <col min="9" max="9" width="24.28515625" style="51" bestFit="1" customWidth="1"/>
    <col min="10" max="10" width="255.5703125" style="25" customWidth="1"/>
    <col min="11" max="11" width="141.140625" style="1" customWidth="1"/>
    <col min="12" max="14" width="37.5703125" style="1" bestFit="1" customWidth="1"/>
    <col min="15" max="16" width="21.5703125" style="1" bestFit="1" customWidth="1"/>
    <col min="17" max="19" width="37.5703125" style="1" bestFit="1" customWidth="1"/>
    <col min="20" max="16384" width="11.42578125" style="1"/>
  </cols>
  <sheetData>
    <row r="1" spans="1:2179" ht="27" x14ac:dyDescent="0.6">
      <c r="A1" s="26" t="s">
        <v>23</v>
      </c>
      <c r="B1" s="69"/>
      <c r="C1" s="69"/>
      <c r="D1" s="69"/>
      <c r="E1" s="69"/>
      <c r="F1" s="69"/>
      <c r="G1" s="69"/>
      <c r="H1" s="69"/>
      <c r="I1" s="69"/>
      <c r="J1" s="69"/>
    </row>
    <row r="2" spans="1:2179" ht="27" x14ac:dyDescent="0.6">
      <c r="A2" s="30" t="s">
        <v>87</v>
      </c>
      <c r="B2" s="69"/>
      <c r="C2" s="69"/>
      <c r="D2" s="69"/>
      <c r="E2" s="69"/>
      <c r="F2" s="69"/>
      <c r="G2" s="69"/>
      <c r="H2" s="69"/>
      <c r="I2" s="69"/>
      <c r="J2" s="69"/>
    </row>
    <row r="3" spans="1:2179" x14ac:dyDescent="0.55000000000000004">
      <c r="A3" s="22" t="s">
        <v>1</v>
      </c>
      <c r="B3" s="41" t="s">
        <v>2</v>
      </c>
      <c r="C3" s="41" t="s">
        <v>3</v>
      </c>
      <c r="D3" s="41" t="s">
        <v>4</v>
      </c>
      <c r="E3" s="42" t="s">
        <v>103</v>
      </c>
      <c r="F3" s="41" t="s">
        <v>5</v>
      </c>
      <c r="G3" s="41" t="s">
        <v>6</v>
      </c>
      <c r="H3" s="41" t="s">
        <v>7</v>
      </c>
      <c r="I3" s="41" t="s">
        <v>101</v>
      </c>
      <c r="J3" s="82" t="s">
        <v>141</v>
      </c>
      <c r="K3" s="18"/>
    </row>
    <row r="4" spans="1:2179" x14ac:dyDescent="0.55000000000000004">
      <c r="A4" s="69"/>
      <c r="B4" s="53"/>
      <c r="C4" s="53"/>
      <c r="D4" s="53"/>
      <c r="E4" s="54"/>
      <c r="F4" s="53"/>
      <c r="G4" s="53"/>
      <c r="H4" s="53"/>
      <c r="I4" s="53"/>
      <c r="J4" s="51"/>
      <c r="K4" s="3"/>
    </row>
    <row r="5" spans="1:2179" x14ac:dyDescent="0.55000000000000004">
      <c r="A5" s="70" t="s">
        <v>24</v>
      </c>
      <c r="B5" s="53"/>
      <c r="C5" s="53"/>
      <c r="D5" s="53"/>
      <c r="E5" s="54"/>
      <c r="F5" s="53"/>
      <c r="G5" s="53"/>
      <c r="H5" s="53"/>
      <c r="I5" s="53"/>
      <c r="J5" s="51"/>
      <c r="K5" s="3"/>
    </row>
    <row r="6" spans="1:2179" x14ac:dyDescent="0.55000000000000004">
      <c r="A6" s="71" t="s">
        <v>25</v>
      </c>
      <c r="B6" s="53">
        <v>7735.4042905995493</v>
      </c>
      <c r="C6" s="53">
        <v>7958.3264977502968</v>
      </c>
      <c r="D6" s="53">
        <v>8207.4030516569728</v>
      </c>
      <c r="E6" s="54">
        <v>8327.913831706077</v>
      </c>
      <c r="F6" s="53">
        <v>7735.4042905995493</v>
      </c>
      <c r="G6" s="53">
        <v>15693.730788349847</v>
      </c>
      <c r="H6" s="53">
        <v>23901.13384000682</v>
      </c>
      <c r="I6" s="53">
        <v>32229.047671712899</v>
      </c>
      <c r="J6" s="66" t="s">
        <v>88</v>
      </c>
      <c r="K6" s="3"/>
      <c r="L6" s="3"/>
    </row>
    <row r="7" spans="1:2179" ht="264" x14ac:dyDescent="0.55000000000000004">
      <c r="A7" s="47" t="s">
        <v>26</v>
      </c>
      <c r="B7" s="53">
        <v>-5730.9742934868946</v>
      </c>
      <c r="C7" s="53">
        <v>-5083.8694191212862</v>
      </c>
      <c r="D7" s="53">
        <v>-5218.2472785216341</v>
      </c>
      <c r="E7" s="54">
        <v>-5989.8626452679573</v>
      </c>
      <c r="F7" s="53">
        <v>-5730.9742934868955</v>
      </c>
      <c r="G7" s="53">
        <v>-10814.843712608181</v>
      </c>
      <c r="H7" s="53">
        <v>-16033.090991129817</v>
      </c>
      <c r="I7" s="53">
        <v>-22022.953636397771</v>
      </c>
      <c r="J7" s="72" t="s">
        <v>148</v>
      </c>
      <c r="K7" s="6"/>
      <c r="L7" s="7"/>
    </row>
    <row r="8" spans="1:2179" ht="48" x14ac:dyDescent="0.55000000000000004">
      <c r="A8" s="47" t="s">
        <v>27</v>
      </c>
      <c r="B8" s="53">
        <v>-1039.3987061509124</v>
      </c>
      <c r="C8" s="53">
        <v>-1082.2599110412916</v>
      </c>
      <c r="D8" s="53">
        <v>-1022.659846642988</v>
      </c>
      <c r="E8" s="54">
        <v>-1115.543467593689</v>
      </c>
      <c r="F8" s="53">
        <v>-1039.3987061509124</v>
      </c>
      <c r="G8" s="53">
        <v>-2121.658617192204</v>
      </c>
      <c r="H8" s="53">
        <v>-3144.3184638351922</v>
      </c>
      <c r="I8" s="53">
        <v>-4259.8619314288808</v>
      </c>
      <c r="J8" s="73" t="s">
        <v>97</v>
      </c>
      <c r="K8" s="6"/>
    </row>
    <row r="9" spans="1:2179" ht="48" x14ac:dyDescent="0.55000000000000004">
      <c r="A9" s="83" t="s">
        <v>147</v>
      </c>
      <c r="B9" s="75">
        <v>965.03129096174223</v>
      </c>
      <c r="C9" s="75">
        <v>1792.1971675877194</v>
      </c>
      <c r="D9" s="75">
        <v>1966.4959264923505</v>
      </c>
      <c r="E9" s="84">
        <v>1222.50771884443</v>
      </c>
      <c r="F9" s="75">
        <v>965.03129096174132</v>
      </c>
      <c r="G9" s="75">
        <v>2757.2284585494622</v>
      </c>
      <c r="H9" s="75">
        <v>4723.7243850418099</v>
      </c>
      <c r="I9" s="75">
        <v>5946.2321038862437</v>
      </c>
      <c r="J9" s="66"/>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row>
    <row r="10" spans="1:2179" x14ac:dyDescent="0.55000000000000004">
      <c r="A10" s="47"/>
      <c r="B10" s="53"/>
      <c r="C10" s="53"/>
      <c r="D10" s="53"/>
      <c r="E10" s="54"/>
      <c r="F10" s="53"/>
      <c r="G10" s="53"/>
      <c r="H10" s="53"/>
      <c r="I10" s="53"/>
      <c r="J10" s="76"/>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row>
    <row r="11" spans="1:2179" x14ac:dyDescent="0.55000000000000004">
      <c r="A11" s="47" t="s">
        <v>28</v>
      </c>
      <c r="B11" s="53">
        <v>-159.079874675741</v>
      </c>
      <c r="C11" s="53">
        <v>-186.62611454625699</v>
      </c>
      <c r="D11" s="53">
        <v>-161.98536061451597</v>
      </c>
      <c r="E11" s="54">
        <v>-174.70757068645298</v>
      </c>
      <c r="F11" s="53">
        <v>-159.079874675741</v>
      </c>
      <c r="G11" s="53">
        <v>-345.70598922199792</v>
      </c>
      <c r="H11" s="53">
        <v>-507.69134983651395</v>
      </c>
      <c r="I11" s="53">
        <v>-682.39892052296693</v>
      </c>
      <c r="J11" s="66" t="s">
        <v>89</v>
      </c>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row>
    <row r="12" spans="1:2179" x14ac:dyDescent="0.55000000000000004">
      <c r="A12" s="47" t="s">
        <v>29</v>
      </c>
      <c r="B12" s="53">
        <v>97.795671783916958</v>
      </c>
      <c r="C12" s="53">
        <v>61.510416403063154</v>
      </c>
      <c r="D12" s="53">
        <v>59.846290990117069</v>
      </c>
      <c r="E12" s="54">
        <v>53.172063298497655</v>
      </c>
      <c r="F12" s="53">
        <v>97.795671783916987</v>
      </c>
      <c r="G12" s="53">
        <v>159.30608818698019</v>
      </c>
      <c r="H12" s="53">
        <v>219.15237917709732</v>
      </c>
      <c r="I12" s="53">
        <v>272.32444247559488</v>
      </c>
      <c r="J12" s="66" t="s">
        <v>100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row>
    <row r="13" spans="1:2179" x14ac:dyDescent="0.55000000000000004">
      <c r="A13" s="74" t="s">
        <v>114</v>
      </c>
      <c r="B13" s="75">
        <v>903.74708806991828</v>
      </c>
      <c r="C13" s="75">
        <v>1667.0814694445257</v>
      </c>
      <c r="D13" s="75">
        <v>1864.3568568679516</v>
      </c>
      <c r="E13" s="84">
        <v>1100.9722114564745</v>
      </c>
      <c r="F13" s="75">
        <v>903.74708806991725</v>
      </c>
      <c r="G13" s="75">
        <v>2570.8285575144441</v>
      </c>
      <c r="H13" s="75">
        <v>4435.185414382393</v>
      </c>
      <c r="I13" s="75">
        <v>5536.1576258388714</v>
      </c>
      <c r="J13" s="66"/>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row>
    <row r="14" spans="1:2179" x14ac:dyDescent="0.55000000000000004">
      <c r="A14" s="47"/>
      <c r="B14" s="53"/>
      <c r="C14" s="53"/>
      <c r="D14" s="53"/>
      <c r="E14" s="54"/>
      <c r="F14" s="53"/>
      <c r="G14" s="53"/>
      <c r="H14" s="53"/>
      <c r="I14" s="53"/>
      <c r="J14" s="66"/>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row>
    <row r="15" spans="1:2179" x14ac:dyDescent="0.55000000000000004">
      <c r="A15" s="47"/>
      <c r="B15" s="53"/>
      <c r="C15" s="53"/>
      <c r="D15" s="53"/>
      <c r="E15" s="54"/>
      <c r="F15" s="53"/>
      <c r="G15" s="53"/>
      <c r="H15" s="53"/>
      <c r="I15" s="53"/>
      <c r="J15" s="66"/>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row>
    <row r="16" spans="1:2179" x14ac:dyDescent="0.55000000000000004">
      <c r="A16" s="47" t="s">
        <v>15</v>
      </c>
      <c r="B16" s="53">
        <v>474.94530599999996</v>
      </c>
      <c r="C16" s="53">
        <v>197.18401009808034</v>
      </c>
      <c r="D16" s="53">
        <v>190.78058334825013</v>
      </c>
      <c r="E16" s="54">
        <v>362.38711382372242</v>
      </c>
      <c r="F16" s="53">
        <v>474.94530599999996</v>
      </c>
      <c r="G16" s="53">
        <v>672.12931609808038</v>
      </c>
      <c r="H16" s="53">
        <v>862.90989944633054</v>
      </c>
      <c r="I16" s="53">
        <v>1225.297013270053</v>
      </c>
      <c r="J16" s="77" t="s">
        <v>93</v>
      </c>
      <c r="K16" s="6"/>
      <c r="L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row>
    <row r="17" spans="1:2179" x14ac:dyDescent="0.55000000000000004">
      <c r="A17" s="47" t="s">
        <v>108</v>
      </c>
      <c r="B17" s="53">
        <v>-14.582499620942281</v>
      </c>
      <c r="C17" s="53">
        <v>51.502376781574227</v>
      </c>
      <c r="D17" s="53">
        <v>118.25955059551282</v>
      </c>
      <c r="E17" s="54">
        <v>101.26908259804347</v>
      </c>
      <c r="F17" s="53">
        <v>-14.582499620942281</v>
      </c>
      <c r="G17" s="53">
        <v>36.919877160631941</v>
      </c>
      <c r="H17" s="53">
        <v>155.17942775614483</v>
      </c>
      <c r="I17" s="53">
        <v>256.44851035418822</v>
      </c>
      <c r="J17" s="77" t="s">
        <v>94</v>
      </c>
      <c r="L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row>
    <row r="18" spans="1:2179" x14ac:dyDescent="0.55000000000000004">
      <c r="A18" s="47" t="s">
        <v>120</v>
      </c>
      <c r="B18" s="53">
        <v>48.09517144391409</v>
      </c>
      <c r="C18" s="53">
        <v>21.520938684945225</v>
      </c>
      <c r="D18" s="53">
        <v>-3.5886863112805987</v>
      </c>
      <c r="E18" s="54">
        <v>-21.991580275417967</v>
      </c>
      <c r="F18" s="53">
        <v>48.09517144391409</v>
      </c>
      <c r="G18" s="53">
        <v>69.616110128859361</v>
      </c>
      <c r="H18" s="53">
        <v>66.027423817578679</v>
      </c>
      <c r="I18" s="53">
        <v>44.035843542160599</v>
      </c>
      <c r="J18" s="78" t="s">
        <v>99</v>
      </c>
      <c r="K18" s="5"/>
      <c r="L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row>
    <row r="19" spans="1:2179" s="10" customFormat="1" x14ac:dyDescent="0.55000000000000004">
      <c r="A19" s="47" t="s">
        <v>121</v>
      </c>
      <c r="B19" s="53">
        <v>96.245152215299996</v>
      </c>
      <c r="C19" s="53">
        <v>132.91759138289999</v>
      </c>
      <c r="D19" s="53">
        <v>177.61628979389999</v>
      </c>
      <c r="E19" s="54">
        <v>206.35771625429999</v>
      </c>
      <c r="F19" s="53">
        <v>96.245152215299996</v>
      </c>
      <c r="G19" s="53">
        <v>229.1627435982</v>
      </c>
      <c r="H19" s="53">
        <v>406.77903339209996</v>
      </c>
      <c r="I19" s="53">
        <v>613.13674964639995</v>
      </c>
      <c r="J19" s="124"/>
      <c r="K19" s="5"/>
      <c r="L19" s="6"/>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row>
    <row r="20" spans="1:2179" x14ac:dyDescent="0.55000000000000004">
      <c r="A20" s="47"/>
      <c r="B20" s="53"/>
      <c r="C20" s="53"/>
      <c r="D20" s="53"/>
      <c r="E20" s="54"/>
      <c r="F20" s="53"/>
      <c r="G20" s="53"/>
      <c r="H20" s="53"/>
      <c r="I20" s="53"/>
      <c r="J20" s="78"/>
      <c r="K20" s="9"/>
      <c r="L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row>
    <row r="21" spans="1:2179" ht="96" customHeight="1" x14ac:dyDescent="0.55000000000000004">
      <c r="A21" s="47" t="s">
        <v>18</v>
      </c>
      <c r="B21" s="57">
        <f>-B7/B6</f>
        <v>0.7408758583506051</v>
      </c>
      <c r="C21" s="57">
        <f t="shared" ref="C21:I21" si="0">-C7/C6</f>
        <v>0.63881136575113151</v>
      </c>
      <c r="D21" s="57">
        <f t="shared" si="0"/>
        <v>0.63579761413911973</v>
      </c>
      <c r="E21" s="58">
        <f t="shared" si="0"/>
        <v>0.7192512754470779</v>
      </c>
      <c r="F21" s="57">
        <f t="shared" si="0"/>
        <v>0.74087585835060521</v>
      </c>
      <c r="G21" s="57">
        <f t="shared" si="0"/>
        <v>0.68911872253068851</v>
      </c>
      <c r="H21" s="57">
        <f t="shared" si="0"/>
        <v>0.6708088034004851</v>
      </c>
      <c r="I21" s="57">
        <f t="shared" si="0"/>
        <v>0.68332622982611702</v>
      </c>
      <c r="J21" s="61" t="s">
        <v>139</v>
      </c>
      <c r="K21" s="6"/>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row>
    <row r="22" spans="1:2179" x14ac:dyDescent="0.55000000000000004">
      <c r="A22" s="47" t="s">
        <v>19</v>
      </c>
      <c r="B22" s="57">
        <f>-(B11+B12)/B6</f>
        <v>7.9225597770370797E-3</v>
      </c>
      <c r="C22" s="57">
        <f t="shared" ref="C22:I22" si="1">-(C11+C12)/C6</f>
        <v>1.5721357772712923E-2</v>
      </c>
      <c r="D22" s="57">
        <f t="shared" si="1"/>
        <v>1.2444748842178317E-2</v>
      </c>
      <c r="E22" s="58">
        <f t="shared" si="1"/>
        <v>1.4593751789943444E-2</v>
      </c>
      <c r="F22" s="57">
        <f t="shared" si="1"/>
        <v>7.9225597770370762E-3</v>
      </c>
      <c r="G22" s="57">
        <f t="shared" si="1"/>
        <v>1.1877347939050329E-2</v>
      </c>
      <c r="H22" s="57">
        <f t="shared" si="1"/>
        <v>1.2072187561932598E-2</v>
      </c>
      <c r="I22" s="57">
        <f t="shared" si="1"/>
        <v>1.2723754118471523E-2</v>
      </c>
      <c r="J22" s="80"/>
      <c r="K22" s="8"/>
      <c r="L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row>
    <row r="23" spans="1:2179" x14ac:dyDescent="0.55000000000000004">
      <c r="A23" s="47" t="s">
        <v>20</v>
      </c>
      <c r="B23" s="57">
        <f>SUM(B21:B22)</f>
        <v>0.74879841812764214</v>
      </c>
      <c r="C23" s="57">
        <f t="shared" ref="C23:I23" si="2">SUM(C21:C22)</f>
        <v>0.6545327235238444</v>
      </c>
      <c r="D23" s="57">
        <f t="shared" si="2"/>
        <v>0.648242362981298</v>
      </c>
      <c r="E23" s="58">
        <f t="shared" si="2"/>
        <v>0.73384502723702139</v>
      </c>
      <c r="F23" s="57">
        <f t="shared" si="2"/>
        <v>0.74879841812764225</v>
      </c>
      <c r="G23" s="57">
        <f t="shared" si="2"/>
        <v>0.70099607046973889</v>
      </c>
      <c r="H23" s="57">
        <f t="shared" si="2"/>
        <v>0.68288099096241772</v>
      </c>
      <c r="I23" s="57">
        <f t="shared" si="2"/>
        <v>0.6960499839445885</v>
      </c>
      <c r="J23" s="80"/>
      <c r="K23" s="3"/>
      <c r="L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row>
    <row r="24" spans="1:2179" x14ac:dyDescent="0.55000000000000004">
      <c r="A24" s="47" t="s">
        <v>21</v>
      </c>
      <c r="B24" s="57">
        <f>-B8/B6</f>
        <v>0.13436902159258071</v>
      </c>
      <c r="C24" s="57">
        <f t="shared" ref="C24:I24" si="3">-C8/C6</f>
        <v>0.13599089096774689</v>
      </c>
      <c r="D24" s="57">
        <f t="shared" si="3"/>
        <v>0.12460212325462994</v>
      </c>
      <c r="E24" s="58">
        <f t="shared" si="3"/>
        <v>0.13395233069614459</v>
      </c>
      <c r="F24" s="57">
        <f t="shared" si="3"/>
        <v>0.13436902159258071</v>
      </c>
      <c r="G24" s="57">
        <f t="shared" si="3"/>
        <v>0.13519147523335914</v>
      </c>
      <c r="H24" s="57">
        <f t="shared" si="3"/>
        <v>0.13155520089059905</v>
      </c>
      <c r="I24" s="57">
        <f t="shared" si="3"/>
        <v>0.13217461387069521</v>
      </c>
      <c r="J24" s="80"/>
      <c r="L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row>
    <row r="25" spans="1:2179" ht="48" x14ac:dyDescent="0.55000000000000004">
      <c r="A25" s="47" t="s">
        <v>22</v>
      </c>
      <c r="B25" s="57">
        <f>SUM(B23+B24)</f>
        <v>0.88316743972022282</v>
      </c>
      <c r="C25" s="57">
        <f t="shared" ref="C25:I25" si="4">SUM(C23+C24)</f>
        <v>0.79052361449159125</v>
      </c>
      <c r="D25" s="57">
        <f t="shared" si="4"/>
        <v>0.77284448623592794</v>
      </c>
      <c r="E25" s="58">
        <f t="shared" si="4"/>
        <v>0.86779735793316592</v>
      </c>
      <c r="F25" s="57">
        <f t="shared" si="4"/>
        <v>0.88316743972022294</v>
      </c>
      <c r="G25" s="57">
        <f t="shared" si="4"/>
        <v>0.83618754570309806</v>
      </c>
      <c r="H25" s="57">
        <f t="shared" si="4"/>
        <v>0.81443619185301674</v>
      </c>
      <c r="I25" s="57">
        <f t="shared" si="4"/>
        <v>0.82822459781528368</v>
      </c>
      <c r="J25" s="79" t="s">
        <v>138</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row>
    <row r="26" spans="1:2179" x14ac:dyDescent="0.55000000000000004">
      <c r="A26" s="47" t="s">
        <v>109</v>
      </c>
      <c r="B26" s="57">
        <f>-(B7+B11+B12+B16-B17-B18)/B6</f>
        <v>0.69173189418221914</v>
      </c>
      <c r="C26" s="57">
        <f t="shared" ref="C26:I26" si="5">-(C7+C11+C12+C16-C17-C18)/C6</f>
        <v>0.63893136629545477</v>
      </c>
      <c r="D26" s="57">
        <f t="shared" si="5"/>
        <v>0.63896906196452252</v>
      </c>
      <c r="E26" s="58">
        <f t="shared" si="5"/>
        <v>0.69984976537164989</v>
      </c>
      <c r="F26" s="57">
        <f t="shared" si="5"/>
        <v>0.69173189418221925</v>
      </c>
      <c r="G26" s="57">
        <f t="shared" si="5"/>
        <v>0.66495662666658306</v>
      </c>
      <c r="H26" s="57">
        <f t="shared" si="5"/>
        <v>0.65603276475824934</v>
      </c>
      <c r="I26" s="57">
        <f t="shared" si="5"/>
        <v>0.66735497971132973</v>
      </c>
      <c r="J26" s="80"/>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row>
    <row r="27" spans="1:2179" x14ac:dyDescent="0.55000000000000004">
      <c r="A27" s="51"/>
      <c r="B27" s="81"/>
      <c r="J27" s="80"/>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row>
    <row r="28" spans="1:2179" x14ac:dyDescent="0.55000000000000004">
      <c r="A28" s="51"/>
      <c r="J28" s="80"/>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row>
    <row r="29" spans="1:2179" x14ac:dyDescent="0.55000000000000004">
      <c r="A29" s="70" t="s">
        <v>33</v>
      </c>
      <c r="B29" s="53"/>
      <c r="C29" s="53"/>
      <c r="D29" s="53"/>
      <c r="E29" s="54"/>
      <c r="F29" s="53"/>
      <c r="G29" s="53"/>
      <c r="H29" s="53"/>
      <c r="I29" s="53"/>
      <c r="J29" s="80"/>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row>
    <row r="30" spans="1:2179" x14ac:dyDescent="0.55000000000000004">
      <c r="A30" s="71" t="s">
        <v>25</v>
      </c>
      <c r="B30" s="53">
        <v>2567.3404375700002</v>
      </c>
      <c r="C30" s="53">
        <v>2677.8375230099996</v>
      </c>
      <c r="D30" s="53">
        <v>2822.0106760399999</v>
      </c>
      <c r="E30" s="54">
        <v>2733.1666922400004</v>
      </c>
      <c r="F30" s="53">
        <v>2567.3404375700002</v>
      </c>
      <c r="G30" s="53">
        <v>5245.1779605799993</v>
      </c>
      <c r="H30" s="53">
        <v>8067.1886366199997</v>
      </c>
      <c r="I30" s="53">
        <v>10800.35532886</v>
      </c>
      <c r="J30" s="80"/>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row>
    <row r="31" spans="1:2179" x14ac:dyDescent="0.55000000000000004">
      <c r="A31" s="47" t="s">
        <v>26</v>
      </c>
      <c r="B31" s="53">
        <v>-1674.5602835340549</v>
      </c>
      <c r="C31" s="53">
        <v>-1533.420834064699</v>
      </c>
      <c r="D31" s="53">
        <v>-1679.8013037070066</v>
      </c>
      <c r="E31" s="54">
        <v>-1626.3187091632367</v>
      </c>
      <c r="F31" s="53">
        <v>-1674.5602835340549</v>
      </c>
      <c r="G31" s="53">
        <v>-3207.9811175987534</v>
      </c>
      <c r="H31" s="53">
        <v>-4887.7824213057593</v>
      </c>
      <c r="I31" s="53">
        <v>-6514.1011304689973</v>
      </c>
      <c r="J31" s="80"/>
    </row>
    <row r="32" spans="1:2179" x14ac:dyDescent="0.55000000000000004">
      <c r="A32" s="47" t="s">
        <v>27</v>
      </c>
      <c r="B32" s="53">
        <v>-315.99087800000001</v>
      </c>
      <c r="C32" s="53">
        <v>-342.86344299999996</v>
      </c>
      <c r="D32" s="53">
        <v>-334.22166399999998</v>
      </c>
      <c r="E32" s="54">
        <v>-356.67284899999999</v>
      </c>
      <c r="F32" s="53">
        <v>-315.99087800000001</v>
      </c>
      <c r="G32" s="53">
        <v>-658.85432099999991</v>
      </c>
      <c r="H32" s="53">
        <v>-993.07598499999995</v>
      </c>
      <c r="I32" s="53">
        <v>-1349.748834</v>
      </c>
      <c r="J32" s="80"/>
    </row>
    <row r="33" spans="1:10" x14ac:dyDescent="0.55000000000000004">
      <c r="A33" s="74" t="s">
        <v>113</v>
      </c>
      <c r="B33" s="75">
        <v>576.78927603594514</v>
      </c>
      <c r="C33" s="75">
        <v>801.55324594530077</v>
      </c>
      <c r="D33" s="75">
        <v>807.98770833299318</v>
      </c>
      <c r="E33" s="84">
        <v>750.17513407676381</v>
      </c>
      <c r="F33" s="75">
        <v>576.78927603594514</v>
      </c>
      <c r="G33" s="75">
        <v>1378.3425219812464</v>
      </c>
      <c r="H33" s="75">
        <v>2186.3302303142405</v>
      </c>
      <c r="I33" s="75">
        <v>2936.5053643910023</v>
      </c>
      <c r="J33" s="80"/>
    </row>
    <row r="34" spans="1:10" x14ac:dyDescent="0.55000000000000004">
      <c r="A34" s="47"/>
      <c r="B34" s="53"/>
      <c r="C34" s="53"/>
      <c r="D34" s="53"/>
      <c r="E34" s="54"/>
      <c r="F34" s="53"/>
      <c r="G34" s="53"/>
      <c r="H34" s="53"/>
      <c r="I34" s="53"/>
      <c r="J34" s="80"/>
    </row>
    <row r="35" spans="1:10" x14ac:dyDescent="0.55000000000000004">
      <c r="A35" s="47" t="s">
        <v>28</v>
      </c>
      <c r="B35" s="53">
        <v>-17.274483</v>
      </c>
      <c r="C35" s="53">
        <v>-17.943268066000005</v>
      </c>
      <c r="D35" s="53">
        <v>-17.391245831999996</v>
      </c>
      <c r="E35" s="54">
        <v>-18.711671357999993</v>
      </c>
      <c r="F35" s="53">
        <v>-17.274483</v>
      </c>
      <c r="G35" s="53">
        <v>-35.217751066000005</v>
      </c>
      <c r="H35" s="53">
        <v>-52.608996898000001</v>
      </c>
      <c r="I35" s="53">
        <v>-71.32066825599999</v>
      </c>
      <c r="J35" s="80"/>
    </row>
    <row r="36" spans="1:10" x14ac:dyDescent="0.55000000000000004">
      <c r="A36" s="47" t="s">
        <v>29</v>
      </c>
      <c r="B36" s="53">
        <v>16.086683999999998</v>
      </c>
      <c r="C36" s="53">
        <v>3.3878159407020867</v>
      </c>
      <c r="D36" s="53">
        <v>18.954071950525979</v>
      </c>
      <c r="E36" s="54">
        <v>-7.7144874482677821</v>
      </c>
      <c r="F36" s="53">
        <v>16.086683999999998</v>
      </c>
      <c r="G36" s="53">
        <v>19.474499940702088</v>
      </c>
      <c r="H36" s="53">
        <v>38.428571891228067</v>
      </c>
      <c r="I36" s="53">
        <v>30.714084442960278</v>
      </c>
      <c r="J36" s="80"/>
    </row>
    <row r="37" spans="1:10" x14ac:dyDescent="0.55000000000000004">
      <c r="A37" s="74" t="s">
        <v>114</v>
      </c>
      <c r="B37" s="75">
        <v>575.60147703594509</v>
      </c>
      <c r="C37" s="75">
        <v>786.99779382000293</v>
      </c>
      <c r="D37" s="75">
        <v>809.55053445151918</v>
      </c>
      <c r="E37" s="84">
        <v>723.74897527049609</v>
      </c>
      <c r="F37" s="75">
        <v>575.60147703594509</v>
      </c>
      <c r="G37" s="75">
        <v>1362.5992708559484</v>
      </c>
      <c r="H37" s="75">
        <v>2172.1498053074683</v>
      </c>
      <c r="I37" s="75">
        <v>2895.898780577963</v>
      </c>
      <c r="J37" s="80"/>
    </row>
    <row r="38" spans="1:10" x14ac:dyDescent="0.55000000000000004">
      <c r="A38" s="47"/>
      <c r="B38" s="53"/>
      <c r="C38" s="53"/>
      <c r="D38" s="53"/>
      <c r="E38" s="54"/>
      <c r="F38" s="53"/>
      <c r="G38" s="53"/>
      <c r="H38" s="53"/>
      <c r="I38" s="53"/>
      <c r="J38" s="80"/>
    </row>
    <row r="39" spans="1:10" x14ac:dyDescent="0.55000000000000004">
      <c r="A39" s="47"/>
      <c r="B39" s="53"/>
      <c r="C39" s="53"/>
      <c r="D39" s="53"/>
      <c r="E39" s="54"/>
      <c r="F39" s="53"/>
      <c r="G39" s="53"/>
      <c r="H39" s="53"/>
      <c r="I39" s="53"/>
      <c r="J39" s="73"/>
    </row>
    <row r="40" spans="1:10" x14ac:dyDescent="0.55000000000000004">
      <c r="A40" s="47" t="s">
        <v>15</v>
      </c>
      <c r="B40" s="53">
        <v>30.955970999999998</v>
      </c>
      <c r="C40" s="53">
        <v>14.205316313123799</v>
      </c>
      <c r="D40" s="53">
        <v>20.079908776437787</v>
      </c>
      <c r="E40" s="54">
        <v>11.710659356142125</v>
      </c>
      <c r="F40" s="53">
        <v>30.955970999999998</v>
      </c>
      <c r="G40" s="53">
        <v>45.1612873131238</v>
      </c>
      <c r="H40" s="53">
        <v>65.241196089561583</v>
      </c>
      <c r="I40" s="53">
        <v>76.951855445703714</v>
      </c>
      <c r="J40" s="80"/>
    </row>
    <row r="41" spans="1:10" x14ac:dyDescent="0.55000000000000004">
      <c r="A41" s="47" t="s">
        <v>108</v>
      </c>
      <c r="B41" s="53">
        <v>-52.863380354055145</v>
      </c>
      <c r="C41" s="53">
        <v>-19.104458844698861</v>
      </c>
      <c r="D41" s="53">
        <v>25.927755655028758</v>
      </c>
      <c r="E41" s="54">
        <v>23.479376638123838</v>
      </c>
      <c r="F41" s="53">
        <v>-52.863380354055145</v>
      </c>
      <c r="G41" s="53">
        <v>-71.967839198754007</v>
      </c>
      <c r="H41" s="53">
        <v>-46.040083543725252</v>
      </c>
      <c r="I41" s="53">
        <v>-22.560706905601414</v>
      </c>
      <c r="J41" s="80"/>
    </row>
    <row r="42" spans="1:10" x14ac:dyDescent="0.55000000000000004">
      <c r="A42" s="47" t="s">
        <v>120</v>
      </c>
      <c r="B42" s="53">
        <v>8.646811559999982</v>
      </c>
      <c r="C42" s="53">
        <v>2.4383325200000385</v>
      </c>
      <c r="D42" s="53">
        <v>-4.2226867720356651</v>
      </c>
      <c r="E42" s="54">
        <v>3.8217559320356536</v>
      </c>
      <c r="F42" s="53">
        <v>8.646811559999982</v>
      </c>
      <c r="G42" s="53">
        <v>11.08514408000002</v>
      </c>
      <c r="H42" s="53">
        <v>6.8624573079643483</v>
      </c>
      <c r="I42" s="53">
        <v>10.684213240000005</v>
      </c>
      <c r="J42" s="80"/>
    </row>
    <row r="43" spans="1:10" x14ac:dyDescent="0.55000000000000004">
      <c r="A43" s="47" t="s">
        <v>121</v>
      </c>
      <c r="B43" s="53">
        <v>26.88064</v>
      </c>
      <c r="C43" s="53">
        <v>32.228879999999997</v>
      </c>
      <c r="D43" s="53">
        <v>43.427970999999999</v>
      </c>
      <c r="E43" s="54">
        <v>44.294179</v>
      </c>
      <c r="F43" s="53">
        <v>26.88064</v>
      </c>
      <c r="G43" s="53">
        <v>59.109519999999996</v>
      </c>
      <c r="H43" s="53">
        <v>102.53749099999999</v>
      </c>
      <c r="I43" s="53">
        <v>146.83167</v>
      </c>
      <c r="J43" s="78"/>
    </row>
    <row r="44" spans="1:10" x14ac:dyDescent="0.55000000000000004">
      <c r="A44" s="47"/>
      <c r="B44" s="53"/>
      <c r="C44" s="53"/>
      <c r="D44" s="53"/>
      <c r="E44" s="54"/>
      <c r="F44" s="53"/>
      <c r="G44" s="53"/>
      <c r="H44" s="53"/>
      <c r="I44" s="53"/>
      <c r="J44" s="80"/>
    </row>
    <row r="45" spans="1:10" s="68" customFormat="1" x14ac:dyDescent="0.55000000000000004">
      <c r="A45" s="47" t="s">
        <v>18</v>
      </c>
      <c r="B45" s="57">
        <f>-B31/B30</f>
        <v>0.65225486228037377</v>
      </c>
      <c r="C45" s="57">
        <f t="shared" ref="C45:I45" si="6">-C31/C30</f>
        <v>0.57263400818324139</v>
      </c>
      <c r="D45" s="57">
        <f t="shared" si="6"/>
        <v>0.59524980467621613</v>
      </c>
      <c r="E45" s="58">
        <f t="shared" si="6"/>
        <v>0.59503092650026668</v>
      </c>
      <c r="F45" s="57">
        <f t="shared" si="6"/>
        <v>0.65225486228037377</v>
      </c>
      <c r="G45" s="57">
        <f t="shared" si="6"/>
        <v>0.61160577233189295</v>
      </c>
      <c r="H45" s="57">
        <f t="shared" si="6"/>
        <v>0.60588423569498284</v>
      </c>
      <c r="I45" s="57">
        <f t="shared" si="6"/>
        <v>0.6031376683563775</v>
      </c>
      <c r="J45" s="80"/>
    </row>
    <row r="46" spans="1:10" s="68" customFormat="1" x14ac:dyDescent="0.55000000000000004">
      <c r="A46" s="47" t="s">
        <v>19</v>
      </c>
      <c r="B46" s="57">
        <f>-(B35+B36)/B30</f>
        <v>4.6265737983867039E-4</v>
      </c>
      <c r="C46" s="57">
        <f t="shared" ref="C46:I46" si="7">-(C35+C36)/C30</f>
        <v>5.4355247471986248E-3</v>
      </c>
      <c r="D46" s="57">
        <f t="shared" si="7"/>
        <v>-5.5379879735927375E-4</v>
      </c>
      <c r="E46" s="58">
        <f t="shared" si="7"/>
        <v>9.668696344535755E-3</v>
      </c>
      <c r="F46" s="57">
        <f t="shared" si="7"/>
        <v>4.6265737983867039E-4</v>
      </c>
      <c r="G46" s="57">
        <f t="shared" si="7"/>
        <v>3.0014713025212714E-3</v>
      </c>
      <c r="H46" s="57">
        <f t="shared" si="7"/>
        <v>1.757790185096411E-3</v>
      </c>
      <c r="I46" s="57">
        <f t="shared" si="7"/>
        <v>3.7597451728771801E-3</v>
      </c>
      <c r="J46" s="80"/>
    </row>
    <row r="47" spans="1:10" s="68" customFormat="1" x14ac:dyDescent="0.55000000000000004">
      <c r="A47" s="47" t="s">
        <v>20</v>
      </c>
      <c r="B47" s="57">
        <f>SUM(B45:B46)</f>
        <v>0.65271751966021241</v>
      </c>
      <c r="C47" s="57">
        <f t="shared" ref="C47:I47" si="8">SUM(C45:C46)</f>
        <v>0.57806953293044006</v>
      </c>
      <c r="D47" s="57">
        <f t="shared" si="8"/>
        <v>0.59469600587885685</v>
      </c>
      <c r="E47" s="58">
        <f t="shared" si="8"/>
        <v>0.60469962284480239</v>
      </c>
      <c r="F47" s="57">
        <f t="shared" si="8"/>
        <v>0.65271751966021241</v>
      </c>
      <c r="G47" s="57">
        <f t="shared" si="8"/>
        <v>0.61460724363441421</v>
      </c>
      <c r="H47" s="57">
        <f t="shared" si="8"/>
        <v>0.60764202588007921</v>
      </c>
      <c r="I47" s="57">
        <f t="shared" si="8"/>
        <v>0.60689741352925464</v>
      </c>
      <c r="J47" s="80"/>
    </row>
    <row r="48" spans="1:10" s="68" customFormat="1" x14ac:dyDescent="0.55000000000000004">
      <c r="A48" s="47" t="s">
        <v>21</v>
      </c>
      <c r="B48" s="57">
        <f>-B32/B30</f>
        <v>0.12308101932094634</v>
      </c>
      <c r="C48" s="57">
        <f t="shared" ref="C48:I48" si="9">-C32/C30</f>
        <v>0.12803743321014016</v>
      </c>
      <c r="D48" s="57">
        <f t="shared" si="9"/>
        <v>0.11843387653975787</v>
      </c>
      <c r="E48" s="58">
        <f t="shared" si="9"/>
        <v>0.13049802268286986</v>
      </c>
      <c r="F48" s="57">
        <f t="shared" si="9"/>
        <v>0.12308101932094634</v>
      </c>
      <c r="G48" s="57">
        <f t="shared" si="9"/>
        <v>0.12561143319666229</v>
      </c>
      <c r="H48" s="57">
        <f t="shared" si="9"/>
        <v>0.12310062770716121</v>
      </c>
      <c r="I48" s="57">
        <f t="shared" si="9"/>
        <v>0.1249726321867661</v>
      </c>
      <c r="J48" s="80"/>
    </row>
    <row r="49" spans="1:10" s="68" customFormat="1" x14ac:dyDescent="0.55000000000000004">
      <c r="A49" s="47" t="s">
        <v>22</v>
      </c>
      <c r="B49" s="57">
        <f>SUM(B47:B48)</f>
        <v>0.7757985389811588</v>
      </c>
      <c r="C49" s="57">
        <f t="shared" ref="C49:I49" si="10">SUM(C47:C48)</f>
        <v>0.70610696614058022</v>
      </c>
      <c r="D49" s="57">
        <f t="shared" si="10"/>
        <v>0.71312988241861475</v>
      </c>
      <c r="E49" s="58">
        <f t="shared" si="10"/>
        <v>0.73519764552767231</v>
      </c>
      <c r="F49" s="57">
        <f t="shared" si="10"/>
        <v>0.7757985389811588</v>
      </c>
      <c r="G49" s="57">
        <f t="shared" si="10"/>
        <v>0.74021867683107656</v>
      </c>
      <c r="H49" s="57">
        <f t="shared" si="10"/>
        <v>0.73074265358724044</v>
      </c>
      <c r="I49" s="57">
        <f t="shared" si="10"/>
        <v>0.73187004571602077</v>
      </c>
      <c r="J49" s="80"/>
    </row>
    <row r="50" spans="1:10" s="68" customFormat="1" x14ac:dyDescent="0.55000000000000004">
      <c r="A50" s="47" t="s">
        <v>109</v>
      </c>
      <c r="B50" s="57">
        <f>-(B31+B35+B36+B40-B41-B42)/B30</f>
        <v>0.62343720346451281</v>
      </c>
      <c r="C50" s="57">
        <f t="shared" ref="C50:I50" si="11">-(C31+C35+C36+C40-C41-C42)/C30</f>
        <v>0.56654103563642877</v>
      </c>
      <c r="D50" s="57">
        <f t="shared" si="11"/>
        <v>0.59527189317806295</v>
      </c>
      <c r="E50" s="58">
        <f t="shared" si="11"/>
        <v>0.61040380227091717</v>
      </c>
      <c r="F50" s="57">
        <f t="shared" si="11"/>
        <v>0.62343720346451281</v>
      </c>
      <c r="G50" s="57">
        <f t="shared" si="11"/>
        <v>0.59438982046424749</v>
      </c>
      <c r="H50" s="57">
        <f t="shared" si="11"/>
        <v>0.59469838131828912</v>
      </c>
      <c r="I50" s="57">
        <f t="shared" si="11"/>
        <v>0.59867283698463458</v>
      </c>
      <c r="J50" s="80"/>
    </row>
    <row r="51" spans="1:10" s="68" customFormat="1" x14ac:dyDescent="0.55000000000000004">
      <c r="A51" s="51"/>
      <c r="B51" s="51"/>
      <c r="C51" s="51"/>
      <c r="D51" s="51"/>
      <c r="E51" s="85"/>
      <c r="F51" s="51"/>
      <c r="G51" s="51"/>
      <c r="H51" s="51"/>
      <c r="I51" s="51"/>
      <c r="J51" s="80"/>
    </row>
    <row r="52" spans="1:10" s="68" customFormat="1" x14ac:dyDescent="0.55000000000000004">
      <c r="A52" s="51"/>
      <c r="B52" s="51"/>
      <c r="C52" s="51"/>
      <c r="D52" s="51"/>
      <c r="E52" s="85"/>
      <c r="F52" s="51"/>
      <c r="G52" s="51"/>
      <c r="H52" s="51"/>
      <c r="I52" s="51"/>
      <c r="J52" s="80"/>
    </row>
    <row r="53" spans="1:10" s="68" customFormat="1" x14ac:dyDescent="0.55000000000000004">
      <c r="A53" s="70" t="s">
        <v>34</v>
      </c>
      <c r="B53" s="53"/>
      <c r="C53" s="53"/>
      <c r="D53" s="53"/>
      <c r="E53" s="54"/>
      <c r="F53" s="53"/>
      <c r="G53" s="53"/>
      <c r="H53" s="53"/>
      <c r="I53" s="53"/>
      <c r="J53" s="80"/>
    </row>
    <row r="54" spans="1:10" s="68" customFormat="1" x14ac:dyDescent="0.55000000000000004">
      <c r="A54" s="71" t="s">
        <v>25</v>
      </c>
      <c r="B54" s="53">
        <v>2779.3533014</v>
      </c>
      <c r="C54" s="53">
        <v>2841.6191451999998</v>
      </c>
      <c r="D54" s="53">
        <v>2922.3836566399996</v>
      </c>
      <c r="E54" s="54">
        <v>2969.5269606699999</v>
      </c>
      <c r="F54" s="53">
        <v>2779.3533014</v>
      </c>
      <c r="G54" s="53">
        <v>5620.9724465999998</v>
      </c>
      <c r="H54" s="53">
        <v>8543.3561032399994</v>
      </c>
      <c r="I54" s="53">
        <v>11512.88306391</v>
      </c>
      <c r="J54" s="80"/>
    </row>
    <row r="55" spans="1:10" s="68" customFormat="1" x14ac:dyDescent="0.55000000000000004">
      <c r="A55" s="47" t="s">
        <v>26</v>
      </c>
      <c r="B55" s="53">
        <v>-2164.1934996567111</v>
      </c>
      <c r="C55" s="53">
        <v>-1727.2600095002979</v>
      </c>
      <c r="D55" s="53">
        <v>-1759.389116419401</v>
      </c>
      <c r="E55" s="54">
        <v>-2266.4281405299034</v>
      </c>
      <c r="F55" s="53">
        <v>-2164.1934996567106</v>
      </c>
      <c r="G55" s="53">
        <v>-3891.4535091570078</v>
      </c>
      <c r="H55" s="53">
        <v>-5650.8426255764098</v>
      </c>
      <c r="I55" s="53">
        <v>-7917.2707661063132</v>
      </c>
      <c r="J55" s="80"/>
    </row>
    <row r="56" spans="1:10" s="68" customFormat="1" x14ac:dyDescent="0.55000000000000004">
      <c r="A56" s="47" t="s">
        <v>27</v>
      </c>
      <c r="B56" s="53">
        <v>-229.279033</v>
      </c>
      <c r="C56" s="53">
        <v>-246.20206899999999</v>
      </c>
      <c r="D56" s="53">
        <v>-221.81373399999998</v>
      </c>
      <c r="E56" s="54">
        <v>-247.45513599999998</v>
      </c>
      <c r="F56" s="53">
        <v>-229.279033</v>
      </c>
      <c r="G56" s="53">
        <v>-475.48110199999996</v>
      </c>
      <c r="H56" s="53">
        <v>-697.29483599999992</v>
      </c>
      <c r="I56" s="53">
        <v>-944.74997199999996</v>
      </c>
      <c r="J56" s="80"/>
    </row>
    <row r="57" spans="1:10" s="68" customFormat="1" x14ac:dyDescent="0.55000000000000004">
      <c r="A57" s="74" t="s">
        <v>113</v>
      </c>
      <c r="B57" s="75">
        <v>385.88076874328897</v>
      </c>
      <c r="C57" s="75">
        <v>868.15706669970177</v>
      </c>
      <c r="D57" s="75">
        <v>941.1808062205987</v>
      </c>
      <c r="E57" s="84">
        <v>455.64368414009664</v>
      </c>
      <c r="F57" s="75">
        <v>385.88076874328948</v>
      </c>
      <c r="G57" s="75">
        <v>1254.0378354429922</v>
      </c>
      <c r="H57" s="75">
        <v>2195.2186416635896</v>
      </c>
      <c r="I57" s="75">
        <v>2650.862325803686</v>
      </c>
      <c r="J57" s="80"/>
    </row>
    <row r="58" spans="1:10" s="68" customFormat="1" x14ac:dyDescent="0.55000000000000004">
      <c r="A58" s="47"/>
      <c r="B58" s="53"/>
      <c r="C58" s="53"/>
      <c r="D58" s="53"/>
      <c r="E58" s="54"/>
      <c r="F58" s="53"/>
      <c r="G58" s="53"/>
      <c r="H58" s="53"/>
      <c r="I58" s="53"/>
      <c r="J58" s="80"/>
    </row>
    <row r="59" spans="1:10" s="68" customFormat="1" x14ac:dyDescent="0.55000000000000004">
      <c r="A59" s="47" t="s">
        <v>28</v>
      </c>
      <c r="B59" s="53">
        <v>-75.82796651999999</v>
      </c>
      <c r="C59" s="53">
        <v>-101.83824728400002</v>
      </c>
      <c r="D59" s="53">
        <v>-78.034987307999984</v>
      </c>
      <c r="E59" s="54">
        <v>-90.696679951999968</v>
      </c>
      <c r="F59" s="53">
        <v>-75.82796651999999</v>
      </c>
      <c r="G59" s="53">
        <v>-177.66621380400002</v>
      </c>
      <c r="H59" s="53">
        <v>-255.70120111200001</v>
      </c>
      <c r="I59" s="53">
        <v>-346.39788106399999</v>
      </c>
      <c r="J59" s="80"/>
    </row>
    <row r="60" spans="1:10" s="68" customFormat="1" x14ac:dyDescent="0.55000000000000004">
      <c r="A60" s="47" t="s">
        <v>29</v>
      </c>
      <c r="B60" s="53">
        <v>128.33995809999999</v>
      </c>
      <c r="C60" s="53">
        <v>85.583892190134819</v>
      </c>
      <c r="D60" s="53">
        <v>41.257431134428337</v>
      </c>
      <c r="E60" s="54">
        <v>38.684180557193827</v>
      </c>
      <c r="F60" s="53">
        <v>128.33995809999999</v>
      </c>
      <c r="G60" s="53">
        <v>213.92385029013482</v>
      </c>
      <c r="H60" s="53">
        <v>255.18128142456314</v>
      </c>
      <c r="I60" s="53">
        <v>293.86546198175699</v>
      </c>
      <c r="J60" s="80"/>
    </row>
    <row r="61" spans="1:10" s="68" customFormat="1" x14ac:dyDescent="0.55000000000000004">
      <c r="A61" s="74" t="s">
        <v>114</v>
      </c>
      <c r="B61" s="75">
        <v>438.39276032328894</v>
      </c>
      <c r="C61" s="75">
        <v>851.90271160583654</v>
      </c>
      <c r="D61" s="75">
        <v>904.40325004702709</v>
      </c>
      <c r="E61" s="84">
        <v>403.63118474529051</v>
      </c>
      <c r="F61" s="75">
        <v>438.39276032328945</v>
      </c>
      <c r="G61" s="75">
        <v>1290.295471929127</v>
      </c>
      <c r="H61" s="75">
        <v>2194.6987219761522</v>
      </c>
      <c r="I61" s="75">
        <v>2598.329906721443</v>
      </c>
      <c r="J61" s="80"/>
    </row>
    <row r="62" spans="1:10" s="68" customFormat="1" x14ac:dyDescent="0.55000000000000004">
      <c r="A62" s="47"/>
      <c r="B62" s="53"/>
      <c r="C62" s="53"/>
      <c r="D62" s="53"/>
      <c r="E62" s="54"/>
      <c r="F62" s="53"/>
      <c r="G62" s="53"/>
      <c r="H62" s="53"/>
      <c r="I62" s="53"/>
      <c r="J62" s="80"/>
    </row>
    <row r="63" spans="1:10" s="68" customFormat="1" x14ac:dyDescent="0.55000000000000004">
      <c r="A63" s="47"/>
      <c r="B63" s="53"/>
      <c r="C63" s="53"/>
      <c r="D63" s="53"/>
      <c r="E63" s="54"/>
      <c r="F63" s="53"/>
      <c r="G63" s="53"/>
      <c r="H63" s="53"/>
      <c r="I63" s="53"/>
      <c r="J63" s="61"/>
    </row>
    <row r="64" spans="1:10" s="68" customFormat="1" x14ac:dyDescent="0.55000000000000004">
      <c r="A64" s="47" t="s">
        <v>15</v>
      </c>
      <c r="B64" s="53">
        <v>206.427547</v>
      </c>
      <c r="C64" s="53">
        <v>119.0338983267942</v>
      </c>
      <c r="D64" s="53">
        <v>94.006052440788807</v>
      </c>
      <c r="E64" s="54">
        <v>204.02027545785211</v>
      </c>
      <c r="F64" s="53">
        <v>206.427547</v>
      </c>
      <c r="G64" s="53">
        <v>325.46144532679421</v>
      </c>
      <c r="H64" s="53">
        <v>419.46749776758298</v>
      </c>
      <c r="I64" s="53">
        <v>623.48777322543515</v>
      </c>
      <c r="J64" s="80"/>
    </row>
    <row r="65" spans="1:10" s="68" customFormat="1" x14ac:dyDescent="0.55000000000000004">
      <c r="A65" s="47" t="s">
        <v>108</v>
      </c>
      <c r="B65" s="53">
        <v>55.745578923288846</v>
      </c>
      <c r="C65" s="53">
        <v>84.572060865054098</v>
      </c>
      <c r="D65" s="53">
        <v>74.31463238708109</v>
      </c>
      <c r="E65" s="54">
        <v>47.451592463164609</v>
      </c>
      <c r="F65" s="53">
        <v>55.745578923288846</v>
      </c>
      <c r="G65" s="53">
        <v>140.31763978834294</v>
      </c>
      <c r="H65" s="53">
        <v>214.63227217542402</v>
      </c>
      <c r="I65" s="53">
        <v>262.08386463858864</v>
      </c>
      <c r="J65" s="80"/>
    </row>
    <row r="66" spans="1:10" s="68" customFormat="1" x14ac:dyDescent="0.55000000000000004">
      <c r="A66" s="47" t="s">
        <v>120</v>
      </c>
      <c r="B66" s="53">
        <v>9.4063650000078214E-2</v>
      </c>
      <c r="C66" s="53">
        <v>1.8116158615900608</v>
      </c>
      <c r="D66" s="53">
        <v>-11.914282044319666</v>
      </c>
      <c r="E66" s="54">
        <v>-12.100801184626148</v>
      </c>
      <c r="F66" s="53">
        <v>9.4063650000078214E-2</v>
      </c>
      <c r="G66" s="53">
        <v>1.9056795115901459</v>
      </c>
      <c r="H66" s="53">
        <v>-10.008602532729542</v>
      </c>
      <c r="I66" s="53">
        <v>-22.10940371735569</v>
      </c>
      <c r="J66" s="80"/>
    </row>
    <row r="67" spans="1:10" s="68" customFormat="1" x14ac:dyDescent="0.55000000000000004">
      <c r="A67" s="47" t="s">
        <v>121</v>
      </c>
      <c r="B67" s="53">
        <v>49.078916</v>
      </c>
      <c r="C67" s="53">
        <v>57.087936999999997</v>
      </c>
      <c r="D67" s="53">
        <v>76.654746000000003</v>
      </c>
      <c r="E67" s="54">
        <v>82.044528</v>
      </c>
      <c r="F67" s="53">
        <v>49.078916</v>
      </c>
      <c r="G67" s="53">
        <v>106.16685299999999</v>
      </c>
      <c r="H67" s="53">
        <v>182.82159899999999</v>
      </c>
      <c r="I67" s="53">
        <v>264.86612700000001</v>
      </c>
      <c r="J67" s="78"/>
    </row>
    <row r="68" spans="1:10" s="68" customFormat="1" x14ac:dyDescent="0.55000000000000004">
      <c r="A68" s="47"/>
      <c r="B68" s="53"/>
      <c r="C68" s="53"/>
      <c r="D68" s="53"/>
      <c r="E68" s="54"/>
      <c r="F68" s="53"/>
      <c r="G68" s="53"/>
      <c r="H68" s="53"/>
      <c r="I68" s="53"/>
      <c r="J68" s="80"/>
    </row>
    <row r="69" spans="1:10" s="68" customFormat="1" x14ac:dyDescent="0.55000000000000004">
      <c r="A69" s="47" t="s">
        <v>18</v>
      </c>
      <c r="B69" s="57">
        <f>-B55/B54</f>
        <v>0.77866800833365657</v>
      </c>
      <c r="C69" s="57">
        <f t="shared" ref="C69:I69" si="12">-C55/C54</f>
        <v>0.60784359945559463</v>
      </c>
      <c r="D69" s="57">
        <f t="shared" si="12"/>
        <v>0.60203906233251137</v>
      </c>
      <c r="E69" s="58">
        <f t="shared" si="12"/>
        <v>0.76322867936465555</v>
      </c>
      <c r="F69" s="57">
        <f t="shared" si="12"/>
        <v>0.77866800833365646</v>
      </c>
      <c r="G69" s="57">
        <f t="shared" si="12"/>
        <v>0.69230965747054329</v>
      </c>
      <c r="H69" s="57">
        <f t="shared" si="12"/>
        <v>0.66143124052073321</v>
      </c>
      <c r="I69" s="57">
        <f t="shared" si="12"/>
        <v>0.68768793378306525</v>
      </c>
      <c r="J69" s="80"/>
    </row>
    <row r="70" spans="1:10" s="68" customFormat="1" x14ac:dyDescent="0.55000000000000004">
      <c r="A70" s="47" t="s">
        <v>19</v>
      </c>
      <c r="B70" s="57">
        <f>-(B59+B60)/B54</f>
        <v>-1.8893600735663565E-2</v>
      </c>
      <c r="C70" s="57">
        <f t="shared" ref="C70:I70" si="13">-(C59+C60)/C54</f>
        <v>5.7201033155064775E-3</v>
      </c>
      <c r="D70" s="57">
        <f t="shared" si="13"/>
        <v>1.2584780266618557E-2</v>
      </c>
      <c r="E70" s="58">
        <f t="shared" si="13"/>
        <v>1.7515415782947064E-2</v>
      </c>
      <c r="F70" s="57">
        <f t="shared" si="13"/>
        <v>-1.8893600735663565E-2</v>
      </c>
      <c r="G70" s="57">
        <f t="shared" si="13"/>
        <v>-6.4504206043682405E-3</v>
      </c>
      <c r="H70" s="57">
        <f t="shared" si="13"/>
        <v>6.0856609645440475E-5</v>
      </c>
      <c r="I70" s="57">
        <f t="shared" si="13"/>
        <v>4.5629247505274287E-3</v>
      </c>
      <c r="J70" s="80"/>
    </row>
    <row r="71" spans="1:10" s="68" customFormat="1" x14ac:dyDescent="0.55000000000000004">
      <c r="A71" s="47" t="s">
        <v>20</v>
      </c>
      <c r="B71" s="57">
        <f>SUM(B69:B70)</f>
        <v>0.75977440759799297</v>
      </c>
      <c r="C71" s="57">
        <f t="shared" ref="C71:I71" si="14">SUM(C69:C70)</f>
        <v>0.61356370277110106</v>
      </c>
      <c r="D71" s="57">
        <f t="shared" si="14"/>
        <v>0.61462384259912994</v>
      </c>
      <c r="E71" s="58">
        <f t="shared" si="14"/>
        <v>0.78074409514760257</v>
      </c>
      <c r="F71" s="57">
        <f t="shared" si="14"/>
        <v>0.75977440759799286</v>
      </c>
      <c r="G71" s="57">
        <f t="shared" si="14"/>
        <v>0.685859236866175</v>
      </c>
      <c r="H71" s="57">
        <f t="shared" si="14"/>
        <v>0.6614920971303786</v>
      </c>
      <c r="I71" s="57">
        <f t="shared" si="14"/>
        <v>0.69225085853359269</v>
      </c>
      <c r="J71" s="80"/>
    </row>
    <row r="72" spans="1:10" s="68" customFormat="1" x14ac:dyDescent="0.55000000000000004">
      <c r="A72" s="47" t="s">
        <v>21</v>
      </c>
      <c r="B72" s="57">
        <f>-B56/B54</f>
        <v>8.2493662423020808E-2</v>
      </c>
      <c r="C72" s="57">
        <f t="shared" ref="C72:I72" si="15">-C56/C54</f>
        <v>8.6641473195265828E-2</v>
      </c>
      <c r="D72" s="57">
        <f t="shared" si="15"/>
        <v>7.5901647443179843E-2</v>
      </c>
      <c r="E72" s="58">
        <f t="shared" si="15"/>
        <v>8.3331500025905766E-2</v>
      </c>
      <c r="F72" s="57">
        <f t="shared" si="15"/>
        <v>8.2493662423020808E-2</v>
      </c>
      <c r="G72" s="57">
        <f t="shared" si="15"/>
        <v>8.4590541319519874E-2</v>
      </c>
      <c r="H72" s="57">
        <f t="shared" si="15"/>
        <v>8.1618374275134853E-2</v>
      </c>
      <c r="I72" s="57">
        <f t="shared" si="15"/>
        <v>8.2060242143999026E-2</v>
      </c>
      <c r="J72" s="80"/>
    </row>
    <row r="73" spans="1:10" s="68" customFormat="1" x14ac:dyDescent="0.55000000000000004">
      <c r="A73" s="47" t="s">
        <v>22</v>
      </c>
      <c r="B73" s="57">
        <f>SUM(B71:B72)</f>
        <v>0.84226807002101378</v>
      </c>
      <c r="C73" s="57">
        <f t="shared" ref="C73:I73" si="16">SUM(C71:C72)</f>
        <v>0.70020517596636689</v>
      </c>
      <c r="D73" s="57">
        <f t="shared" si="16"/>
        <v>0.69052549004230979</v>
      </c>
      <c r="E73" s="58">
        <f t="shared" si="16"/>
        <v>0.86407559517350829</v>
      </c>
      <c r="F73" s="57">
        <f t="shared" si="16"/>
        <v>0.84226807002101367</v>
      </c>
      <c r="G73" s="57">
        <f t="shared" si="16"/>
        <v>0.77044977818569493</v>
      </c>
      <c r="H73" s="57">
        <f t="shared" si="16"/>
        <v>0.74311047140551345</v>
      </c>
      <c r="I73" s="57">
        <f t="shared" si="16"/>
        <v>0.77431110067759168</v>
      </c>
      <c r="J73" s="80"/>
    </row>
    <row r="74" spans="1:10" s="68" customFormat="1" x14ac:dyDescent="0.55000000000000004">
      <c r="A74" s="47" t="s">
        <v>109</v>
      </c>
      <c r="B74" s="57">
        <f>-(B55+B59+B60+B64-B65-B66)/B54</f>
        <v>0.70559349279638872</v>
      </c>
      <c r="C74" s="57">
        <f t="shared" ref="C74:I74" si="17">-(C55+C59+C60+C64-C65-C66)/C54</f>
        <v>0.60207369656977683</v>
      </c>
      <c r="D74" s="57">
        <f t="shared" si="17"/>
        <v>0.60380880056102659</v>
      </c>
      <c r="E74" s="58">
        <f t="shared" si="17"/>
        <v>0.72394397633633656</v>
      </c>
      <c r="F74" s="57">
        <f t="shared" si="17"/>
        <v>0.7055934927963885</v>
      </c>
      <c r="G74" s="57">
        <f t="shared" si="17"/>
        <v>0.6532602288177195</v>
      </c>
      <c r="H74" s="57">
        <f t="shared" si="17"/>
        <v>0.63634462282067372</v>
      </c>
      <c r="I74" s="57">
        <f t="shared" si="17"/>
        <v>0.65893919279571833</v>
      </c>
      <c r="J74" s="80"/>
    </row>
    <row r="75" spans="1:10" s="68" customFormat="1" x14ac:dyDescent="0.55000000000000004">
      <c r="A75" s="51"/>
      <c r="B75" s="51"/>
      <c r="C75" s="51"/>
      <c r="D75" s="51"/>
      <c r="E75" s="85"/>
      <c r="F75" s="51"/>
      <c r="G75" s="51"/>
      <c r="H75" s="51"/>
      <c r="I75" s="51"/>
      <c r="J75" s="80"/>
    </row>
    <row r="76" spans="1:10" s="68" customFormat="1" x14ac:dyDescent="0.55000000000000004">
      <c r="A76" s="51"/>
      <c r="B76" s="51"/>
      <c r="C76" s="51"/>
      <c r="D76" s="51"/>
      <c r="E76" s="85"/>
      <c r="F76" s="51"/>
      <c r="G76" s="51"/>
      <c r="H76" s="51"/>
      <c r="I76" s="51"/>
      <c r="J76" s="80"/>
    </row>
    <row r="77" spans="1:10" s="68" customFormat="1" x14ac:dyDescent="0.55000000000000004">
      <c r="A77" s="70" t="s">
        <v>35</v>
      </c>
      <c r="B77" s="53"/>
      <c r="C77" s="53"/>
      <c r="D77" s="53"/>
      <c r="E77" s="54"/>
      <c r="F77" s="53"/>
      <c r="G77" s="53"/>
      <c r="H77" s="53"/>
      <c r="I77" s="53"/>
      <c r="J77" s="80"/>
    </row>
    <row r="78" spans="1:10" s="68" customFormat="1" x14ac:dyDescent="0.55000000000000004">
      <c r="A78" s="71" t="s">
        <v>25</v>
      </c>
      <c r="B78" s="53">
        <v>1606.1449341214779</v>
      </c>
      <c r="C78" s="53">
        <v>1616.1474970109728</v>
      </c>
      <c r="D78" s="53">
        <v>1635.1784386837542</v>
      </c>
      <c r="E78" s="54">
        <v>1774.3918295358326</v>
      </c>
      <c r="F78" s="53">
        <v>1606.1449341214779</v>
      </c>
      <c r="G78" s="53">
        <v>3222.2924311324505</v>
      </c>
      <c r="H78" s="53">
        <v>4857.4708698162049</v>
      </c>
      <c r="I78" s="53">
        <v>6631.8626993520375</v>
      </c>
      <c r="J78" s="80"/>
    </row>
    <row r="79" spans="1:10" s="68" customFormat="1" x14ac:dyDescent="0.55000000000000004">
      <c r="A79" s="47" t="s">
        <v>26</v>
      </c>
      <c r="B79" s="53">
        <v>-1285.2086023169145</v>
      </c>
      <c r="C79" s="53">
        <v>-1147.6560804201288</v>
      </c>
      <c r="D79" s="53">
        <v>-1194.0570776987786</v>
      </c>
      <c r="E79" s="54">
        <v>-1332.0579407027317</v>
      </c>
      <c r="F79" s="53">
        <v>-1285.2086023169145</v>
      </c>
      <c r="G79" s="53">
        <v>-2432.8646827370417</v>
      </c>
      <c r="H79" s="53">
        <v>-3626.9217604358214</v>
      </c>
      <c r="I79" s="53">
        <v>-4958.9797011385535</v>
      </c>
      <c r="J79" s="80"/>
    </row>
    <row r="80" spans="1:10" s="68" customFormat="1" x14ac:dyDescent="0.55000000000000004">
      <c r="A80" s="47" t="s">
        <v>27</v>
      </c>
      <c r="B80" s="53">
        <v>-221.06094953928294</v>
      </c>
      <c r="C80" s="53">
        <v>-237.51482292980754</v>
      </c>
      <c r="D80" s="53">
        <v>-226.61628414025142</v>
      </c>
      <c r="E80" s="54">
        <v>-247.12345377968697</v>
      </c>
      <c r="F80" s="53">
        <v>-221.06094953928294</v>
      </c>
      <c r="G80" s="53">
        <v>-458.57577246909045</v>
      </c>
      <c r="H80" s="53">
        <v>-685.19205660934188</v>
      </c>
      <c r="I80" s="53">
        <v>-932.31551038902876</v>
      </c>
      <c r="J80" s="80"/>
    </row>
    <row r="81" spans="1:10" s="68" customFormat="1" x14ac:dyDescent="0.55000000000000004">
      <c r="A81" s="74" t="s">
        <v>113</v>
      </c>
      <c r="B81" s="75">
        <v>99.875382265280564</v>
      </c>
      <c r="C81" s="75">
        <v>230.97659366103636</v>
      </c>
      <c r="D81" s="75">
        <v>214.50507684472413</v>
      </c>
      <c r="E81" s="84">
        <v>195.21043505341379</v>
      </c>
      <c r="F81" s="75">
        <v>99.875382265280564</v>
      </c>
      <c r="G81" s="75">
        <v>330.85197592631818</v>
      </c>
      <c r="H81" s="75">
        <v>545.35705277104159</v>
      </c>
      <c r="I81" s="75">
        <v>740.56748782445504</v>
      </c>
      <c r="J81" s="80"/>
    </row>
    <row r="82" spans="1:10" s="68" customFormat="1" x14ac:dyDescent="0.55000000000000004">
      <c r="A82" s="47"/>
      <c r="B82" s="53"/>
      <c r="C82" s="53"/>
      <c r="D82" s="53"/>
      <c r="E82" s="54"/>
      <c r="F82" s="53"/>
      <c r="G82" s="53"/>
      <c r="H82" s="53"/>
      <c r="I82" s="53"/>
      <c r="J82" s="80"/>
    </row>
    <row r="83" spans="1:10" s="68" customFormat="1" x14ac:dyDescent="0.55000000000000004">
      <c r="A83" s="47" t="s">
        <v>28</v>
      </c>
      <c r="B83" s="53">
        <v>-47.423497812240001</v>
      </c>
      <c r="C83" s="53">
        <v>-42.417498857817996</v>
      </c>
      <c r="D83" s="53">
        <v>-46.188323981003997</v>
      </c>
      <c r="E83" s="54">
        <v>-48.224493096851013</v>
      </c>
      <c r="F83" s="53">
        <v>-47.423497812239994</v>
      </c>
      <c r="G83" s="53">
        <v>-89.840996670057976</v>
      </c>
      <c r="H83" s="53">
        <v>-136.02932065106197</v>
      </c>
      <c r="I83" s="53">
        <v>-184.25381374791294</v>
      </c>
      <c r="J83" s="80"/>
    </row>
    <row r="84" spans="1:10" s="68" customFormat="1" x14ac:dyDescent="0.55000000000000004">
      <c r="A84" s="47" t="s">
        <v>29</v>
      </c>
      <c r="B84" s="53">
        <v>108.67744063912998</v>
      </c>
      <c r="C84" s="53">
        <v>16.45679868531909</v>
      </c>
      <c r="D84" s="53">
        <v>30.421460767104417</v>
      </c>
      <c r="E84" s="54">
        <v>4.2331813108106786</v>
      </c>
      <c r="F84" s="53">
        <v>108.67744063912998</v>
      </c>
      <c r="G84" s="53">
        <v>125.13423932444904</v>
      </c>
      <c r="H84" s="53">
        <v>155.55570009155349</v>
      </c>
      <c r="I84" s="53">
        <v>159.78888140236415</v>
      </c>
      <c r="J84" s="80"/>
    </row>
    <row r="85" spans="1:10" s="68" customFormat="1" x14ac:dyDescent="0.55000000000000004">
      <c r="A85" s="74" t="s">
        <v>114</v>
      </c>
      <c r="B85" s="75">
        <v>161.12932509217055</v>
      </c>
      <c r="C85" s="75">
        <v>205.01589348853744</v>
      </c>
      <c r="D85" s="75">
        <v>198.73821363082456</v>
      </c>
      <c r="E85" s="84">
        <v>151.21912326737348</v>
      </c>
      <c r="F85" s="75">
        <v>161.12932509217057</v>
      </c>
      <c r="G85" s="75">
        <v>366.14521858070918</v>
      </c>
      <c r="H85" s="75">
        <v>564.8834322115332</v>
      </c>
      <c r="I85" s="75">
        <v>716.1025554789062</v>
      </c>
      <c r="J85" s="80"/>
    </row>
    <row r="86" spans="1:10" s="68" customFormat="1" x14ac:dyDescent="0.55000000000000004">
      <c r="A86" s="47"/>
      <c r="B86" s="53"/>
      <c r="C86" s="53"/>
      <c r="D86" s="53"/>
      <c r="E86" s="54"/>
      <c r="F86" s="53"/>
      <c r="G86" s="53"/>
      <c r="H86" s="53"/>
      <c r="I86" s="53"/>
      <c r="J86" s="80"/>
    </row>
    <row r="87" spans="1:10" s="68" customFormat="1" x14ac:dyDescent="0.55000000000000004">
      <c r="A87" s="47"/>
      <c r="B87" s="53"/>
      <c r="C87" s="53"/>
      <c r="D87" s="53"/>
      <c r="E87" s="54"/>
      <c r="F87" s="53"/>
      <c r="G87" s="53"/>
      <c r="H87" s="53"/>
      <c r="I87" s="53"/>
      <c r="J87" s="61"/>
    </row>
    <row r="88" spans="1:10" s="68" customFormat="1" x14ac:dyDescent="0.55000000000000004">
      <c r="A88" s="47" t="s">
        <v>15</v>
      </c>
      <c r="B88" s="53">
        <v>43.883483999999996</v>
      </c>
      <c r="C88" s="53">
        <v>-0.35598070613077282</v>
      </c>
      <c r="D88" s="53">
        <v>29.01975613144533</v>
      </c>
      <c r="E88" s="54">
        <v>43.182552315904374</v>
      </c>
      <c r="F88" s="53">
        <v>43.883483999999996</v>
      </c>
      <c r="G88" s="53">
        <v>43.527503293869223</v>
      </c>
      <c r="H88" s="53">
        <v>72.54725942531455</v>
      </c>
      <c r="I88" s="53">
        <v>115.72981174121894</v>
      </c>
      <c r="J88" s="80"/>
    </row>
    <row r="89" spans="1:10" s="68" customFormat="1" x14ac:dyDescent="0.55000000000000004">
      <c r="A89" s="47" t="s">
        <v>108</v>
      </c>
      <c r="B89" s="53">
        <v>-29.517743261189004</v>
      </c>
      <c r="C89" s="53">
        <v>-21.053877081344996</v>
      </c>
      <c r="D89" s="53">
        <v>9.2550085230500017</v>
      </c>
      <c r="E89" s="54">
        <v>1.9890819953830401</v>
      </c>
      <c r="F89" s="53">
        <v>-29.517743261188997</v>
      </c>
      <c r="G89" s="53">
        <v>-50.57162034253399</v>
      </c>
      <c r="H89" s="53">
        <v>-41.316611819484002</v>
      </c>
      <c r="I89" s="53">
        <v>-39.327529824100971</v>
      </c>
      <c r="J89" s="51"/>
    </row>
    <row r="90" spans="1:10" s="68" customFormat="1" x14ac:dyDescent="0.55000000000000004">
      <c r="A90" s="47" t="s">
        <v>120</v>
      </c>
      <c r="B90" s="53">
        <v>15.155549455036599</v>
      </c>
      <c r="C90" s="53">
        <v>3.192635372552763</v>
      </c>
      <c r="D90" s="53">
        <v>8.4783832118256335</v>
      </c>
      <c r="E90" s="54">
        <v>-8.374760417982019</v>
      </c>
      <c r="F90" s="53">
        <v>15.155549455036599</v>
      </c>
      <c r="G90" s="53">
        <v>18.348184827589392</v>
      </c>
      <c r="H90" s="53">
        <v>26.826568039415019</v>
      </c>
      <c r="I90" s="53">
        <v>18.451807621433041</v>
      </c>
      <c r="J90" s="51"/>
    </row>
    <row r="91" spans="1:10" s="68" customFormat="1" x14ac:dyDescent="0.55000000000000004">
      <c r="A91" s="47" t="s">
        <v>121</v>
      </c>
      <c r="B91" s="53">
        <v>13.3474699463</v>
      </c>
      <c r="C91" s="53">
        <v>29.385787102699997</v>
      </c>
      <c r="D91" s="53">
        <v>40.546378270399998</v>
      </c>
      <c r="E91" s="54">
        <v>58.565678349999992</v>
      </c>
      <c r="F91" s="53">
        <v>13.3474699463</v>
      </c>
      <c r="G91" s="53">
        <v>42.733257048999995</v>
      </c>
      <c r="H91" s="53">
        <v>83.279635319400001</v>
      </c>
      <c r="I91" s="53">
        <v>141.84531366940001</v>
      </c>
      <c r="J91" s="86"/>
    </row>
    <row r="92" spans="1:10" s="68" customFormat="1" x14ac:dyDescent="0.55000000000000004">
      <c r="A92" s="47"/>
      <c r="B92" s="53"/>
      <c r="C92" s="53"/>
      <c r="D92" s="53"/>
      <c r="E92" s="54"/>
      <c r="F92" s="53"/>
      <c r="G92" s="53"/>
      <c r="H92" s="53"/>
      <c r="I92" s="53"/>
      <c r="J92" s="51"/>
    </row>
    <row r="93" spans="1:10" s="68" customFormat="1" x14ac:dyDescent="0.55000000000000004">
      <c r="A93" s="47" t="s">
        <v>18</v>
      </c>
      <c r="B93" s="57">
        <f>-B79/B78</f>
        <v>0.80018220959610487</v>
      </c>
      <c r="C93" s="57">
        <f t="shared" ref="C93:I93" si="18">-C79/C78</f>
        <v>0.71011840351372135</v>
      </c>
      <c r="D93" s="57">
        <f t="shared" si="18"/>
        <v>0.73023044424432437</v>
      </c>
      <c r="E93" s="58">
        <f t="shared" si="18"/>
        <v>0.75071239538517709</v>
      </c>
      <c r="F93" s="57">
        <f t="shared" si="18"/>
        <v>0.80018220959610487</v>
      </c>
      <c r="G93" s="57">
        <f t="shared" si="18"/>
        <v>0.75501051960142229</v>
      </c>
      <c r="H93" s="57">
        <f t="shared" si="18"/>
        <v>0.74666876192158316</v>
      </c>
      <c r="I93" s="57">
        <f t="shared" si="18"/>
        <v>0.74775065859295731</v>
      </c>
      <c r="J93" s="51"/>
    </row>
    <row r="94" spans="1:10" s="68" customFormat="1" x14ac:dyDescent="0.55000000000000004">
      <c r="A94" s="47" t="s">
        <v>19</v>
      </c>
      <c r="B94" s="57">
        <f>-(B83+B84)/B78</f>
        <v>-3.8137244980568578E-2</v>
      </c>
      <c r="C94" s="57">
        <f t="shared" ref="C94:I94" si="19">-(C83+C84)/C78</f>
        <v>1.6063323564533941E-2</v>
      </c>
      <c r="D94" s="57">
        <f t="shared" si="19"/>
        <v>9.6422890865606094E-3</v>
      </c>
      <c r="E94" s="58">
        <f t="shared" si="19"/>
        <v>2.4792332253664697E-2</v>
      </c>
      <c r="F94" s="57">
        <f t="shared" si="19"/>
        <v>-3.8137244980568578E-2</v>
      </c>
      <c r="G94" s="57">
        <f t="shared" si="19"/>
        <v>-1.0952836655482421E-2</v>
      </c>
      <c r="H94" s="57">
        <f t="shared" si="19"/>
        <v>-4.0198654739910678E-3</v>
      </c>
      <c r="I94" s="57">
        <f t="shared" si="19"/>
        <v>3.6889986199411398E-3</v>
      </c>
      <c r="J94" s="51"/>
    </row>
    <row r="95" spans="1:10" s="68" customFormat="1" x14ac:dyDescent="0.55000000000000004">
      <c r="A95" s="47" t="s">
        <v>20</v>
      </c>
      <c r="B95" s="57">
        <f>SUM(B93:B94)</f>
        <v>0.76204496461553628</v>
      </c>
      <c r="C95" s="57">
        <f t="shared" ref="C95:I95" si="20">SUM(C93:C94)</f>
        <v>0.72618172707825535</v>
      </c>
      <c r="D95" s="57">
        <f t="shared" si="20"/>
        <v>0.73987273333088499</v>
      </c>
      <c r="E95" s="58">
        <f t="shared" si="20"/>
        <v>0.77550472763884182</v>
      </c>
      <c r="F95" s="57">
        <f t="shared" si="20"/>
        <v>0.76204496461553628</v>
      </c>
      <c r="G95" s="57">
        <f t="shared" si="20"/>
        <v>0.74405768294593988</v>
      </c>
      <c r="H95" s="57">
        <f t="shared" si="20"/>
        <v>0.74264889644759213</v>
      </c>
      <c r="I95" s="57">
        <f t="shared" si="20"/>
        <v>0.7514396572128984</v>
      </c>
      <c r="J95" s="51"/>
    </row>
    <row r="96" spans="1:10" s="68" customFormat="1" x14ac:dyDescent="0.55000000000000004">
      <c r="A96" s="47" t="s">
        <v>21</v>
      </c>
      <c r="B96" s="57">
        <f>-B80/B78</f>
        <v>0.1376344966403657</v>
      </c>
      <c r="C96" s="57">
        <f t="shared" ref="C96:I96" si="21">-C80/C78</f>
        <v>0.14696358059464601</v>
      </c>
      <c r="D96" s="57">
        <f t="shared" si="21"/>
        <v>0.13858810682622957</v>
      </c>
      <c r="E96" s="58">
        <f t="shared" si="21"/>
        <v>0.13927220001026075</v>
      </c>
      <c r="F96" s="57">
        <f t="shared" si="21"/>
        <v>0.1376344966403657</v>
      </c>
      <c r="G96" s="57">
        <f t="shared" si="21"/>
        <v>0.14231351817684884</v>
      </c>
      <c r="H96" s="57">
        <f t="shared" si="21"/>
        <v>0.14105942680316433</v>
      </c>
      <c r="I96" s="57">
        <f t="shared" si="21"/>
        <v>0.14058124431317315</v>
      </c>
      <c r="J96" s="51"/>
    </row>
    <row r="97" spans="1:10" s="68" customFormat="1" x14ac:dyDescent="0.55000000000000004">
      <c r="A97" s="47" t="s">
        <v>22</v>
      </c>
      <c r="B97" s="57">
        <f>SUM(B95:B96)</f>
        <v>0.89967946125590204</v>
      </c>
      <c r="C97" s="57">
        <f t="shared" ref="C97:I97" si="22">SUM(C95:C96)</f>
        <v>0.87314530767290133</v>
      </c>
      <c r="D97" s="57">
        <f t="shared" si="22"/>
        <v>0.87846084015711456</v>
      </c>
      <c r="E97" s="58">
        <f t="shared" si="22"/>
        <v>0.91477692764910257</v>
      </c>
      <c r="F97" s="57">
        <f t="shared" si="22"/>
        <v>0.89967946125590204</v>
      </c>
      <c r="G97" s="57">
        <f t="shared" si="22"/>
        <v>0.88637120112278867</v>
      </c>
      <c r="H97" s="57">
        <f t="shared" si="22"/>
        <v>0.88370832325075643</v>
      </c>
      <c r="I97" s="57">
        <f t="shared" si="22"/>
        <v>0.89202090152607161</v>
      </c>
      <c r="J97" s="51"/>
    </row>
    <row r="98" spans="1:10" s="68" customFormat="1" x14ac:dyDescent="0.55000000000000004">
      <c r="A98" s="47" t="s">
        <v>109</v>
      </c>
      <c r="B98" s="57">
        <f>-(B79+B83+B84+B88-B89-B90)/B78</f>
        <v>0.72578069196568884</v>
      </c>
      <c r="C98" s="57">
        <f t="shared" ref="C98:I98" si="23">-(C79+C83+C84+C88-C89-C90)/C78</f>
        <v>0.71535025220666271</v>
      </c>
      <c r="D98" s="57">
        <f t="shared" si="23"/>
        <v>0.73297051145126269</v>
      </c>
      <c r="E98" s="58">
        <f t="shared" si="23"/>
        <v>0.74756939232371578</v>
      </c>
      <c r="F98" s="57">
        <f t="shared" si="23"/>
        <v>0.72578069196568884</v>
      </c>
      <c r="G98" s="57">
        <f t="shared" si="23"/>
        <v>0.72054928312569377</v>
      </c>
      <c r="H98" s="57">
        <f t="shared" si="23"/>
        <v>0.72473066172461642</v>
      </c>
      <c r="I98" s="57">
        <f t="shared" si="23"/>
        <v>0.73084129139370946</v>
      </c>
      <c r="J98" s="51"/>
    </row>
    <row r="99" spans="1:10" s="68" customFormat="1" x14ac:dyDescent="0.55000000000000004">
      <c r="A99" s="51"/>
      <c r="B99" s="51"/>
      <c r="C99" s="51"/>
      <c r="D99" s="51"/>
      <c r="E99" s="85"/>
      <c r="F99" s="51"/>
      <c r="G99" s="51"/>
      <c r="H99" s="51"/>
      <c r="I99" s="51"/>
      <c r="J99" s="51"/>
    </row>
    <row r="100" spans="1:10" s="68" customFormat="1" x14ac:dyDescent="0.55000000000000004">
      <c r="A100" s="51"/>
      <c r="B100" s="51"/>
      <c r="C100" s="51"/>
      <c r="D100" s="51"/>
      <c r="E100" s="85"/>
      <c r="F100" s="51"/>
      <c r="G100" s="51"/>
      <c r="H100" s="51"/>
      <c r="I100" s="51"/>
      <c r="J100" s="51"/>
    </row>
    <row r="101" spans="1:10" s="68" customFormat="1" x14ac:dyDescent="0.55000000000000004">
      <c r="A101" s="70" t="s">
        <v>36</v>
      </c>
      <c r="B101" s="53"/>
      <c r="C101" s="53"/>
      <c r="D101" s="53"/>
      <c r="E101" s="54"/>
      <c r="F101" s="53"/>
      <c r="G101" s="53"/>
      <c r="H101" s="53"/>
      <c r="I101" s="53"/>
      <c r="J101" s="51"/>
    </row>
    <row r="102" spans="1:10" s="68" customFormat="1" x14ac:dyDescent="0.55000000000000004">
      <c r="A102" s="71" t="s">
        <v>25</v>
      </c>
      <c r="B102" s="53">
        <v>404.50867789785502</v>
      </c>
      <c r="C102" s="53">
        <v>430.46902702434897</v>
      </c>
      <c r="D102" s="53">
        <v>429.75133599407098</v>
      </c>
      <c r="E102" s="54">
        <v>434.79381662538503</v>
      </c>
      <c r="F102" s="53">
        <v>404.50867789785502</v>
      </c>
      <c r="G102" s="53">
        <v>834.977704922204</v>
      </c>
      <c r="H102" s="53">
        <v>1264.7290409162749</v>
      </c>
      <c r="I102" s="53">
        <v>1699.5228575416602</v>
      </c>
      <c r="J102" s="51"/>
    </row>
    <row r="103" spans="1:10" s="68" customFormat="1" x14ac:dyDescent="0.55000000000000004">
      <c r="A103" s="47" t="s">
        <v>26</v>
      </c>
      <c r="B103" s="53">
        <v>-300.69197114473548</v>
      </c>
      <c r="C103" s="53">
        <v>-357.6861701722566</v>
      </c>
      <c r="D103" s="53">
        <v>-306.14242037352693</v>
      </c>
      <c r="E103" s="54">
        <v>-410.20934529576704</v>
      </c>
      <c r="F103" s="53">
        <v>-300.69197114473542</v>
      </c>
      <c r="G103" s="53">
        <v>-658.37814131699213</v>
      </c>
      <c r="H103" s="53">
        <v>-964.520561690519</v>
      </c>
      <c r="I103" s="53">
        <v>-1374.7299069862863</v>
      </c>
      <c r="J103" s="51"/>
    </row>
    <row r="104" spans="1:10" s="68" customFormat="1" x14ac:dyDescent="0.55000000000000004">
      <c r="A104" s="47" t="s">
        <v>27</v>
      </c>
      <c r="B104" s="53">
        <v>-66.323698003226767</v>
      </c>
      <c r="C104" s="53">
        <v>-65.144292238775137</v>
      </c>
      <c r="D104" s="53">
        <v>-65.896124189478371</v>
      </c>
      <c r="E104" s="54">
        <v>-63.570328858957545</v>
      </c>
      <c r="F104" s="53">
        <v>-66.323698003226752</v>
      </c>
      <c r="G104" s="53">
        <v>-131.46799024200186</v>
      </c>
      <c r="H104" s="53">
        <v>-197.36411443148023</v>
      </c>
      <c r="I104" s="53">
        <v>-260.93444329043786</v>
      </c>
      <c r="J104" s="51"/>
    </row>
    <row r="105" spans="1:10" s="68" customFormat="1" x14ac:dyDescent="0.55000000000000004">
      <c r="A105" s="74" t="s">
        <v>113</v>
      </c>
      <c r="B105" s="75">
        <v>37.493008749892752</v>
      </c>
      <c r="C105" s="75">
        <v>7.6385646133172509</v>
      </c>
      <c r="D105" s="75">
        <v>57.712791431065703</v>
      </c>
      <c r="E105" s="84">
        <v>-38.985857529339576</v>
      </c>
      <c r="F105" s="75">
        <v>37.49300874989283</v>
      </c>
      <c r="G105" s="75">
        <v>45.131573363209974</v>
      </c>
      <c r="H105" s="75">
        <v>102.84436479427569</v>
      </c>
      <c r="I105" s="75">
        <v>63.858507264936058</v>
      </c>
      <c r="J105" s="51"/>
    </row>
    <row r="106" spans="1:10" s="68" customFormat="1" x14ac:dyDescent="0.55000000000000004">
      <c r="A106" s="47"/>
      <c r="B106" s="53"/>
      <c r="C106" s="53"/>
      <c r="D106" s="53"/>
      <c r="E106" s="54"/>
      <c r="F106" s="53"/>
      <c r="G106" s="53"/>
      <c r="H106" s="53"/>
      <c r="I106" s="53"/>
      <c r="J106" s="51"/>
    </row>
    <row r="107" spans="1:10" s="68" customFormat="1" x14ac:dyDescent="0.55000000000000004">
      <c r="A107" s="47" t="s">
        <v>28</v>
      </c>
      <c r="B107" s="53">
        <v>-4.2626303440359994</v>
      </c>
      <c r="C107" s="53">
        <v>-3.6703237048549995</v>
      </c>
      <c r="D107" s="53">
        <v>-4.0209008626820006</v>
      </c>
      <c r="E107" s="54">
        <v>-4.1308924372650004</v>
      </c>
      <c r="F107" s="53">
        <v>-4.2626303440359994</v>
      </c>
      <c r="G107" s="53">
        <v>-7.9329540488909993</v>
      </c>
      <c r="H107" s="53">
        <v>-11.953854911573</v>
      </c>
      <c r="I107" s="53">
        <v>-16.084747348838</v>
      </c>
      <c r="J107" s="51"/>
    </row>
    <row r="108" spans="1:10" s="68" customFormat="1" x14ac:dyDescent="0.55000000000000004">
      <c r="A108" s="47" t="s">
        <v>29</v>
      </c>
      <c r="B108" s="53">
        <v>12.271517521442</v>
      </c>
      <c r="C108" s="53">
        <v>23.829377969871764</v>
      </c>
      <c r="D108" s="53">
        <v>8.5895003443303821</v>
      </c>
      <c r="E108" s="54">
        <v>69.535678119231179</v>
      </c>
      <c r="F108" s="53">
        <v>12.271517521442</v>
      </c>
      <c r="G108" s="53">
        <v>36.100895491313764</v>
      </c>
      <c r="H108" s="53">
        <v>44.690395835644139</v>
      </c>
      <c r="I108" s="53">
        <v>114.22607395487529</v>
      </c>
      <c r="J108" s="51"/>
    </row>
    <row r="109" spans="1:10" s="68" customFormat="1" x14ac:dyDescent="0.55000000000000004">
      <c r="A109" s="74" t="s">
        <v>114</v>
      </c>
      <c r="B109" s="75">
        <v>45.501895927298754</v>
      </c>
      <c r="C109" s="75">
        <v>27.797618878334013</v>
      </c>
      <c r="D109" s="75">
        <v>62.28139091271408</v>
      </c>
      <c r="E109" s="84">
        <v>26.418928152626595</v>
      </c>
      <c r="F109" s="75">
        <v>45.501895927298825</v>
      </c>
      <c r="G109" s="75">
        <v>73.299514805632739</v>
      </c>
      <c r="H109" s="75">
        <v>135.58090571834683</v>
      </c>
      <c r="I109" s="75">
        <v>161.99983387097333</v>
      </c>
      <c r="J109" s="51"/>
    </row>
    <row r="110" spans="1:10" s="68" customFormat="1" x14ac:dyDescent="0.55000000000000004">
      <c r="A110" s="47"/>
      <c r="B110" s="53"/>
      <c r="C110" s="53"/>
      <c r="D110" s="53"/>
      <c r="E110" s="54"/>
      <c r="F110" s="53"/>
      <c r="G110" s="53"/>
      <c r="H110" s="53"/>
      <c r="I110" s="53"/>
      <c r="J110" s="51"/>
    </row>
    <row r="111" spans="1:10" s="68" customFormat="1" x14ac:dyDescent="0.55000000000000004">
      <c r="A111" s="47"/>
      <c r="B111" s="53"/>
      <c r="C111" s="53"/>
      <c r="D111" s="53"/>
      <c r="E111" s="54"/>
      <c r="F111" s="53"/>
      <c r="G111" s="53"/>
      <c r="H111" s="53"/>
      <c r="I111" s="53"/>
      <c r="J111" s="87"/>
    </row>
    <row r="112" spans="1:10" s="68" customFormat="1" x14ac:dyDescent="0.55000000000000004">
      <c r="A112" s="47" t="s">
        <v>15</v>
      </c>
      <c r="B112" s="53">
        <v>11.050257</v>
      </c>
      <c r="C112" s="53">
        <v>9.7273285195356944</v>
      </c>
      <c r="D112" s="53">
        <v>0</v>
      </c>
      <c r="E112" s="54">
        <v>20.715355129461216</v>
      </c>
      <c r="F112" s="53">
        <v>11.050257</v>
      </c>
      <c r="G112" s="53">
        <v>20.777585519535695</v>
      </c>
      <c r="H112" s="53">
        <v>20.777585519535695</v>
      </c>
      <c r="I112" s="53">
        <v>41.492940648996907</v>
      </c>
      <c r="J112" s="51"/>
    </row>
    <row r="113" spans="1:10" s="68" customFormat="1" x14ac:dyDescent="0.55000000000000004">
      <c r="A113" s="47" t="s">
        <v>108</v>
      </c>
      <c r="B113" s="53">
        <v>-2.5061485852889991</v>
      </c>
      <c r="C113" s="53">
        <v>7.8264993483239973</v>
      </c>
      <c r="D113" s="53">
        <v>11.480214872180005</v>
      </c>
      <c r="E113" s="54">
        <v>7.8234227026789931</v>
      </c>
      <c r="F113" s="53">
        <v>-2.5061485852889991</v>
      </c>
      <c r="G113" s="53">
        <v>5.3203507630349991</v>
      </c>
      <c r="H113" s="53">
        <v>16.800565635215005</v>
      </c>
      <c r="I113" s="53">
        <v>24.623988337894001</v>
      </c>
      <c r="J113" s="51"/>
    </row>
    <row r="114" spans="1:10" s="68" customFormat="1" x14ac:dyDescent="0.55000000000000004">
      <c r="A114" s="47" t="s">
        <v>120</v>
      </c>
      <c r="B114" s="53">
        <v>19.507058097195433</v>
      </c>
      <c r="C114" s="53">
        <v>15.617434064282889</v>
      </c>
      <c r="D114" s="53">
        <v>0.83049630826858589</v>
      </c>
      <c r="E114" s="54">
        <v>-1.3981909966405541</v>
      </c>
      <c r="F114" s="53">
        <v>19.507058097195433</v>
      </c>
      <c r="G114" s="53">
        <v>35.124492161478329</v>
      </c>
      <c r="H114" s="53">
        <v>35.95498846974693</v>
      </c>
      <c r="I114" s="53">
        <v>34.556797473106371</v>
      </c>
      <c r="J114" s="51"/>
    </row>
    <row r="115" spans="1:10" s="68" customFormat="1" x14ac:dyDescent="0.55000000000000004">
      <c r="A115" s="47" t="s">
        <v>121</v>
      </c>
      <c r="B115" s="53">
        <v>6.891172383999999</v>
      </c>
      <c r="C115" s="53">
        <v>12.731362814799999</v>
      </c>
      <c r="D115" s="53">
        <v>14.1790582668</v>
      </c>
      <c r="E115" s="54">
        <v>16.791009761399998</v>
      </c>
      <c r="F115" s="53">
        <v>6.891172383999999</v>
      </c>
      <c r="G115" s="53">
        <v>19.622535198799998</v>
      </c>
      <c r="H115" s="53">
        <v>33.8015934656</v>
      </c>
      <c r="I115" s="53">
        <v>50.592603226999998</v>
      </c>
      <c r="J115" s="86"/>
    </row>
    <row r="116" spans="1:10" s="68" customFormat="1" x14ac:dyDescent="0.55000000000000004">
      <c r="A116" s="47"/>
      <c r="B116" s="53"/>
      <c r="C116" s="53"/>
      <c r="D116" s="53"/>
      <c r="E116" s="54"/>
      <c r="F116" s="53"/>
      <c r="G116" s="53"/>
      <c r="H116" s="53"/>
      <c r="I116" s="53"/>
      <c r="J116" s="51"/>
    </row>
    <row r="117" spans="1:10" s="68" customFormat="1" x14ac:dyDescent="0.55000000000000004">
      <c r="A117" s="47" t="s">
        <v>18</v>
      </c>
      <c r="B117" s="57">
        <f>-B103/B102</f>
        <v>0.74335110116145653</v>
      </c>
      <c r="C117" s="57">
        <f t="shared" ref="C117:I117" si="24">-C103/C102</f>
        <v>0.83092196584918177</v>
      </c>
      <c r="D117" s="57">
        <f t="shared" si="24"/>
        <v>0.71237107306572889</v>
      </c>
      <c r="E117" s="58">
        <f t="shared" si="24"/>
        <v>0.94345717351633873</v>
      </c>
      <c r="F117" s="57">
        <f t="shared" si="24"/>
        <v>0.74335110116145642</v>
      </c>
      <c r="G117" s="57">
        <f t="shared" si="24"/>
        <v>0.7884978693872241</v>
      </c>
      <c r="H117" s="57">
        <f t="shared" si="24"/>
        <v>0.76263020021406325</v>
      </c>
      <c r="I117" s="57">
        <f t="shared" si="24"/>
        <v>0.80889168444301884</v>
      </c>
      <c r="J117" s="51"/>
    </row>
    <row r="118" spans="1:10" s="68" customFormat="1" x14ac:dyDescent="0.55000000000000004">
      <c r="A118" s="47" t="s">
        <v>19</v>
      </c>
      <c r="B118" s="57">
        <f>-(B107+B108)/B102</f>
        <v>-1.9799049105760778E-2</v>
      </c>
      <c r="C118" s="57">
        <f t="shared" ref="C118:I118" si="25">-(C107+C108)/C102</f>
        <v>-4.6830440750564126E-2</v>
      </c>
      <c r="D118" s="57">
        <f t="shared" si="25"/>
        <v>-1.0630797624120503E-2</v>
      </c>
      <c r="E118" s="58">
        <f t="shared" si="25"/>
        <v>-0.15042712932212288</v>
      </c>
      <c r="F118" s="57">
        <f t="shared" si="25"/>
        <v>-1.9799049105760778E-2</v>
      </c>
      <c r="G118" s="57">
        <f t="shared" si="25"/>
        <v>-3.3734962354530426E-2</v>
      </c>
      <c r="H118" s="57">
        <f t="shared" si="25"/>
        <v>-2.5884232800058155E-2</v>
      </c>
      <c r="I118" s="57">
        <f t="shared" si="25"/>
        <v>-5.7746399920738677E-2</v>
      </c>
      <c r="J118" s="51"/>
    </row>
    <row r="119" spans="1:10" s="68" customFormat="1" x14ac:dyDescent="0.55000000000000004">
      <c r="A119" s="47" t="s">
        <v>20</v>
      </c>
      <c r="B119" s="57">
        <f>SUM(B117:B118)</f>
        <v>0.72355205205569573</v>
      </c>
      <c r="C119" s="57">
        <f t="shared" ref="C119:I119" si="26">SUM(C117:C118)</f>
        <v>0.78409152509861768</v>
      </c>
      <c r="D119" s="57">
        <f t="shared" si="26"/>
        <v>0.70174027544160844</v>
      </c>
      <c r="E119" s="58">
        <f t="shared" si="26"/>
        <v>0.79303004419421586</v>
      </c>
      <c r="F119" s="57">
        <f t="shared" si="26"/>
        <v>0.72355205205569562</v>
      </c>
      <c r="G119" s="57">
        <f t="shared" si="26"/>
        <v>0.75476290703269366</v>
      </c>
      <c r="H119" s="57">
        <f t="shared" si="26"/>
        <v>0.73674596741400511</v>
      </c>
      <c r="I119" s="57">
        <f t="shared" si="26"/>
        <v>0.75114528452228013</v>
      </c>
      <c r="J119" s="51"/>
    </row>
    <row r="120" spans="1:10" s="68" customFormat="1" x14ac:dyDescent="0.55000000000000004">
      <c r="A120" s="47" t="s">
        <v>21</v>
      </c>
      <c r="B120" s="57">
        <f>-B104/B102</f>
        <v>0.16396112525421414</v>
      </c>
      <c r="C120" s="57">
        <f t="shared" ref="C120:I120" si="27">-C104/C102</f>
        <v>0.15133328567002877</v>
      </c>
      <c r="D120" s="57">
        <f t="shared" si="27"/>
        <v>0.15333547256357452</v>
      </c>
      <c r="E120" s="58">
        <f t="shared" si="27"/>
        <v>0.14620798739124952</v>
      </c>
      <c r="F120" s="57">
        <f t="shared" si="27"/>
        <v>0.16396112525421411</v>
      </c>
      <c r="G120" s="57">
        <f t="shared" si="27"/>
        <v>0.15745089894855446</v>
      </c>
      <c r="H120" s="57">
        <f t="shared" si="27"/>
        <v>0.15605248875165645</v>
      </c>
      <c r="I120" s="57">
        <f t="shared" si="27"/>
        <v>0.15353394167812279</v>
      </c>
      <c r="J120" s="51"/>
    </row>
    <row r="121" spans="1:10" s="68" customFormat="1" x14ac:dyDescent="0.55000000000000004">
      <c r="A121" s="47" t="s">
        <v>22</v>
      </c>
      <c r="B121" s="57">
        <f>SUM(B119:B120)</f>
        <v>0.88751317730990986</v>
      </c>
      <c r="C121" s="57">
        <f t="shared" ref="C121:I121" si="28">SUM(C119:C120)</f>
        <v>0.93542481076864648</v>
      </c>
      <c r="D121" s="57">
        <f t="shared" si="28"/>
        <v>0.85507574800518293</v>
      </c>
      <c r="E121" s="58">
        <f t="shared" si="28"/>
        <v>0.93923803158546537</v>
      </c>
      <c r="F121" s="57">
        <f t="shared" si="28"/>
        <v>0.88751317730990975</v>
      </c>
      <c r="G121" s="57">
        <f t="shared" si="28"/>
        <v>0.91221380598124813</v>
      </c>
      <c r="H121" s="57">
        <f t="shared" si="28"/>
        <v>0.89279845616566156</v>
      </c>
      <c r="I121" s="57">
        <f t="shared" si="28"/>
        <v>0.90467922620040286</v>
      </c>
      <c r="J121" s="51"/>
    </row>
    <row r="122" spans="1:10" s="68" customFormat="1" x14ac:dyDescent="0.55000000000000004">
      <c r="A122" s="47" t="s">
        <v>109</v>
      </c>
      <c r="B122" s="57">
        <f>-(B103+B107+B108+B112-B113-B114)/B102</f>
        <v>0.73826286751416936</v>
      </c>
      <c r="C122" s="57">
        <f t="shared" ref="C122:I122" si="29">-(C103+C107+C108+C112-C113-C114)/C102</f>
        <v>0.81595584989775172</v>
      </c>
      <c r="D122" s="57">
        <f t="shared" si="29"/>
        <v>0.73038640204868999</v>
      </c>
      <c r="E122" s="58">
        <f t="shared" si="29"/>
        <v>0.76016360755918189</v>
      </c>
      <c r="F122" s="57">
        <f t="shared" si="29"/>
        <v>0.73826286751416925</v>
      </c>
      <c r="G122" s="57">
        <f t="shared" si="29"/>
        <v>0.77831713762955734</v>
      </c>
      <c r="H122" s="57">
        <f t="shared" si="29"/>
        <v>0.76203040981303372</v>
      </c>
      <c r="I122" s="57">
        <f t="shared" si="29"/>
        <v>0.76155282042773342</v>
      </c>
      <c r="J122" s="51"/>
    </row>
    <row r="123" spans="1:10" s="68" customFormat="1" x14ac:dyDescent="0.55000000000000004">
      <c r="A123" s="51"/>
      <c r="B123" s="51"/>
      <c r="C123" s="51"/>
      <c r="D123" s="51"/>
      <c r="E123" s="85"/>
      <c r="F123" s="51"/>
      <c r="G123" s="51"/>
      <c r="H123" s="51"/>
      <c r="I123" s="51"/>
      <c r="J123" s="51"/>
    </row>
    <row r="124" spans="1:10" s="68" customFormat="1" x14ac:dyDescent="0.55000000000000004">
      <c r="A124" s="51"/>
      <c r="B124" s="51"/>
      <c r="C124" s="51"/>
      <c r="D124" s="51"/>
      <c r="E124" s="85"/>
      <c r="F124" s="51"/>
      <c r="G124" s="51"/>
      <c r="H124" s="51"/>
      <c r="I124" s="51"/>
      <c r="J124" s="51"/>
    </row>
    <row r="125" spans="1:10" s="68" customFormat="1" x14ac:dyDescent="0.55000000000000004">
      <c r="A125" s="70" t="s">
        <v>37</v>
      </c>
      <c r="B125" s="53"/>
      <c r="C125" s="53"/>
      <c r="D125" s="53"/>
      <c r="E125" s="54"/>
      <c r="F125" s="53"/>
      <c r="G125" s="53"/>
      <c r="H125" s="53"/>
      <c r="I125" s="53"/>
      <c r="J125" s="51"/>
    </row>
    <row r="126" spans="1:10" s="68" customFormat="1" x14ac:dyDescent="0.55000000000000004">
      <c r="A126" s="71" t="s">
        <v>25</v>
      </c>
      <c r="B126" s="53">
        <v>311.18496533181599</v>
      </c>
      <c r="C126" s="53">
        <v>321.99115444077597</v>
      </c>
      <c r="D126" s="53">
        <v>323.53423383104791</v>
      </c>
      <c r="E126" s="54">
        <v>339.75242424025794</v>
      </c>
      <c r="F126" s="53">
        <v>311.18496533181599</v>
      </c>
      <c r="G126" s="53">
        <v>633.17611977259196</v>
      </c>
      <c r="H126" s="53">
        <v>956.71035360363976</v>
      </c>
      <c r="I126" s="53">
        <v>1296.4627778438978</v>
      </c>
      <c r="J126" s="51"/>
    </row>
    <row r="127" spans="1:10" s="68" customFormat="1" x14ac:dyDescent="0.55000000000000004">
      <c r="A127" s="47" t="s">
        <v>26</v>
      </c>
      <c r="B127" s="53">
        <v>-259.96534426697997</v>
      </c>
      <c r="C127" s="53">
        <v>-251.70062935977805</v>
      </c>
      <c r="D127" s="53">
        <v>-234.06793909005202</v>
      </c>
      <c r="E127" s="54">
        <v>-272.20075714379794</v>
      </c>
      <c r="F127" s="53">
        <v>-259.96534426697997</v>
      </c>
      <c r="G127" s="53">
        <v>-511.6659736267581</v>
      </c>
      <c r="H127" s="53">
        <v>-745.7339127168101</v>
      </c>
      <c r="I127" s="53">
        <v>-1017.9346698606081</v>
      </c>
      <c r="J127" s="51"/>
    </row>
    <row r="128" spans="1:10" s="68" customFormat="1" x14ac:dyDescent="0.55000000000000004">
      <c r="A128" s="47" t="s">
        <v>27</v>
      </c>
      <c r="B128" s="53">
        <v>-87.764255652794986</v>
      </c>
      <c r="C128" s="53">
        <v>-91.495961031223999</v>
      </c>
      <c r="D128" s="53">
        <v>-87.911175992239279</v>
      </c>
      <c r="E128" s="54">
        <v>-91.199289743913468</v>
      </c>
      <c r="F128" s="53">
        <v>-87.764255652795001</v>
      </c>
      <c r="G128" s="53">
        <v>-179.26021668401899</v>
      </c>
      <c r="H128" s="53">
        <v>-267.17139267625828</v>
      </c>
      <c r="I128" s="53">
        <v>-358.37068242017176</v>
      </c>
      <c r="J128" s="51"/>
    </row>
    <row r="129" spans="1:10" s="68" customFormat="1" x14ac:dyDescent="0.55000000000000004">
      <c r="A129" s="74" t="s">
        <v>113</v>
      </c>
      <c r="B129" s="75">
        <v>-36.544634587958974</v>
      </c>
      <c r="C129" s="75">
        <v>-21.205435950226054</v>
      </c>
      <c r="D129" s="75">
        <v>1.5551187487566358</v>
      </c>
      <c r="E129" s="84">
        <v>-23.647622647453435</v>
      </c>
      <c r="F129" s="75">
        <v>-36.544634587958946</v>
      </c>
      <c r="G129" s="75">
        <v>-57.750070538185156</v>
      </c>
      <c r="H129" s="75">
        <v>-56.194951789428558</v>
      </c>
      <c r="I129" s="75">
        <v>-79.842574436882032</v>
      </c>
      <c r="J129" s="51"/>
    </row>
    <row r="130" spans="1:10" s="68" customFormat="1" x14ac:dyDescent="0.55000000000000004">
      <c r="A130" s="47"/>
      <c r="B130" s="53"/>
      <c r="C130" s="53"/>
      <c r="D130" s="53"/>
      <c r="E130" s="54"/>
      <c r="F130" s="53"/>
      <c r="G130" s="53"/>
      <c r="H130" s="53"/>
      <c r="I130" s="53"/>
      <c r="J130" s="51"/>
    </row>
    <row r="131" spans="1:10" s="68" customFormat="1" x14ac:dyDescent="0.55000000000000004">
      <c r="A131" s="47" t="s">
        <v>28</v>
      </c>
      <c r="B131" s="53">
        <v>-8.9364588514649999</v>
      </c>
      <c r="C131" s="53">
        <v>-9.7692231128839992</v>
      </c>
      <c r="D131" s="53">
        <v>-9.8671590366299995</v>
      </c>
      <c r="E131" s="54">
        <v>-16.666610269236998</v>
      </c>
      <c r="F131" s="53">
        <v>-8.9364588514649999</v>
      </c>
      <c r="G131" s="53">
        <v>-18.705681964348997</v>
      </c>
      <c r="H131" s="53">
        <v>-28.572841000979</v>
      </c>
      <c r="I131" s="53">
        <v>-45.239451270215994</v>
      </c>
      <c r="J131" s="51"/>
    </row>
    <row r="132" spans="1:10" s="68" customFormat="1" x14ac:dyDescent="0.55000000000000004">
      <c r="A132" s="47" t="s">
        <v>29</v>
      </c>
      <c r="B132" s="53">
        <v>1.7736956721450019</v>
      </c>
      <c r="C132" s="53">
        <v>18.107947835837997</v>
      </c>
      <c r="D132" s="53">
        <v>15.823881748734999</v>
      </c>
      <c r="E132" s="54">
        <v>13.547753463886</v>
      </c>
      <c r="F132" s="53">
        <v>1.773695672145001</v>
      </c>
      <c r="G132" s="53">
        <v>19.881643507983</v>
      </c>
      <c r="H132" s="53">
        <v>35.705525256717998</v>
      </c>
      <c r="I132" s="53">
        <v>49.253278720603994</v>
      </c>
      <c r="J132" s="51"/>
    </row>
    <row r="133" spans="1:10" s="68" customFormat="1" x14ac:dyDescent="0.55000000000000004">
      <c r="A133" s="74" t="s">
        <v>114</v>
      </c>
      <c r="B133" s="75">
        <v>-43.707397767278977</v>
      </c>
      <c r="C133" s="75">
        <v>-12.866711227272054</v>
      </c>
      <c r="D133" s="75">
        <v>7.5118414608616346</v>
      </c>
      <c r="E133" s="84">
        <v>-26.766479452804429</v>
      </c>
      <c r="F133" s="75">
        <v>-43.707397767278948</v>
      </c>
      <c r="G133" s="75">
        <v>-56.574108994551146</v>
      </c>
      <c r="H133" s="75">
        <v>-49.062267533689564</v>
      </c>
      <c r="I133" s="75">
        <v>-75.828746986494025</v>
      </c>
      <c r="J133" s="51"/>
    </row>
    <row r="134" spans="1:10" s="68" customFormat="1" x14ac:dyDescent="0.55000000000000004">
      <c r="A134" s="47"/>
      <c r="B134" s="53"/>
      <c r="C134" s="53"/>
      <c r="D134" s="53"/>
      <c r="E134" s="54"/>
      <c r="F134" s="53"/>
      <c r="G134" s="53"/>
      <c r="H134" s="53"/>
      <c r="I134" s="53"/>
      <c r="J134" s="51"/>
    </row>
    <row r="135" spans="1:10" s="68" customFormat="1" x14ac:dyDescent="0.55000000000000004">
      <c r="A135" s="47"/>
      <c r="B135" s="53"/>
      <c r="C135" s="53"/>
      <c r="D135" s="53"/>
      <c r="E135" s="54"/>
      <c r="F135" s="53"/>
      <c r="G135" s="53"/>
      <c r="H135" s="53"/>
      <c r="I135" s="53"/>
      <c r="J135" s="87"/>
    </row>
    <row r="136" spans="1:10" s="68" customFormat="1" x14ac:dyDescent="0.55000000000000004">
      <c r="A136" s="47" t="s">
        <v>15</v>
      </c>
      <c r="B136" s="53">
        <v>0</v>
      </c>
      <c r="C136" s="53">
        <v>0</v>
      </c>
      <c r="D136" s="53">
        <v>0</v>
      </c>
      <c r="E136" s="54">
        <v>0</v>
      </c>
      <c r="F136" s="53">
        <v>0</v>
      </c>
      <c r="G136" s="53">
        <v>0</v>
      </c>
      <c r="H136" s="53">
        <v>0</v>
      </c>
      <c r="I136" s="53">
        <v>0</v>
      </c>
      <c r="J136" s="51"/>
    </row>
    <row r="137" spans="1:10" s="68" customFormat="1" x14ac:dyDescent="0.55000000000000004">
      <c r="A137" s="47" t="s">
        <v>108</v>
      </c>
      <c r="B137" s="53">
        <v>8.3337758725019988</v>
      </c>
      <c r="C137" s="53">
        <v>7.3076901691400007</v>
      </c>
      <c r="D137" s="53">
        <v>-4.9552502117269999</v>
      </c>
      <c r="E137" s="54">
        <v>12.865617542693002</v>
      </c>
      <c r="F137" s="53">
        <v>8.3337758725019988</v>
      </c>
      <c r="G137" s="53">
        <v>15.641466041641998</v>
      </c>
      <c r="H137" s="53">
        <v>10.686215829914998</v>
      </c>
      <c r="I137" s="53">
        <v>23.551833372608002</v>
      </c>
      <c r="J137" s="51"/>
    </row>
    <row r="138" spans="1:10" s="68" customFormat="1" x14ac:dyDescent="0.55000000000000004">
      <c r="A138" s="47" t="s">
        <v>120</v>
      </c>
      <c r="B138" s="53">
        <v>0.96933868168199944</v>
      </c>
      <c r="C138" s="53">
        <v>1.0343070202339995</v>
      </c>
      <c r="D138" s="53">
        <v>1.4507526164020006</v>
      </c>
      <c r="E138" s="54">
        <v>-0.70062268652100068</v>
      </c>
      <c r="F138" s="53">
        <v>0.96933868168199944</v>
      </c>
      <c r="G138" s="53">
        <v>2.0036457019159988</v>
      </c>
      <c r="H138" s="53">
        <v>3.4543983183179945</v>
      </c>
      <c r="I138" s="53">
        <v>2.7537756317969975</v>
      </c>
      <c r="J138" s="51"/>
    </row>
    <row r="139" spans="1:10" s="68" customFormat="1" x14ac:dyDescent="0.55000000000000004">
      <c r="A139" s="47" t="s">
        <v>121</v>
      </c>
      <c r="B139" s="53">
        <v>4.695388499999998E-2</v>
      </c>
      <c r="C139" s="53">
        <v>1.4836244653999999</v>
      </c>
      <c r="D139" s="53">
        <v>2.8081362566999997</v>
      </c>
      <c r="E139" s="54">
        <v>4.6623211428999989</v>
      </c>
      <c r="F139" s="53">
        <v>4.695388499999998E-2</v>
      </c>
      <c r="G139" s="53">
        <v>1.5305783503999999</v>
      </c>
      <c r="H139" s="53">
        <v>4.3387146070999991</v>
      </c>
      <c r="I139" s="53">
        <v>9.001035749999998</v>
      </c>
      <c r="J139" s="86"/>
    </row>
    <row r="140" spans="1:10" s="68" customFormat="1" x14ac:dyDescent="0.55000000000000004">
      <c r="A140" s="47"/>
      <c r="B140" s="53"/>
      <c r="C140" s="53"/>
      <c r="D140" s="53"/>
      <c r="E140" s="54"/>
      <c r="F140" s="53"/>
      <c r="G140" s="53"/>
      <c r="H140" s="53"/>
      <c r="I140" s="53"/>
      <c r="J140" s="51"/>
    </row>
    <row r="141" spans="1:10" s="68" customFormat="1" x14ac:dyDescent="0.55000000000000004">
      <c r="A141" s="47" t="s">
        <v>18</v>
      </c>
      <c r="B141" s="57">
        <f>-B127/B126</f>
        <v>0.83540457679174629</v>
      </c>
      <c r="C141" s="57">
        <f t="shared" ref="C141:I141" si="30">-C127/C126</f>
        <v>0.78170044701048924</v>
      </c>
      <c r="D141" s="57">
        <f t="shared" si="30"/>
        <v>0.72347193778660257</v>
      </c>
      <c r="E141" s="58">
        <f t="shared" si="30"/>
        <v>0.80117384814099091</v>
      </c>
      <c r="F141" s="57">
        <f t="shared" si="30"/>
        <v>0.83540457679174629</v>
      </c>
      <c r="G141" s="57">
        <f t="shared" si="30"/>
        <v>0.80809423736720398</v>
      </c>
      <c r="H141" s="57">
        <f t="shared" si="30"/>
        <v>0.77947720530864439</v>
      </c>
      <c r="I141" s="57">
        <f t="shared" si="30"/>
        <v>0.78516305076918591</v>
      </c>
      <c r="J141" s="88"/>
    </row>
    <row r="142" spans="1:10" s="68" customFormat="1" x14ac:dyDescent="0.55000000000000004">
      <c r="A142" s="47" t="s">
        <v>19</v>
      </c>
      <c r="B142" s="57">
        <f>-(B131+B132)/B126</f>
        <v>2.3017703222526692E-2</v>
      </c>
      <c r="C142" s="57">
        <f t="shared" ref="C142:I142" si="31">-(C131+C132)/C126</f>
        <v>-2.5897372048733547E-2</v>
      </c>
      <c r="D142" s="57">
        <f t="shared" si="31"/>
        <v>-1.8411413968685758E-2</v>
      </c>
      <c r="E142" s="58">
        <f t="shared" si="31"/>
        <v>9.1797926455573411E-3</v>
      </c>
      <c r="F142" s="57">
        <f t="shared" si="31"/>
        <v>2.3017703222526695E-2</v>
      </c>
      <c r="G142" s="57">
        <f t="shared" si="31"/>
        <v>-1.8572424115684506E-3</v>
      </c>
      <c r="H142" s="57">
        <f t="shared" si="31"/>
        <v>-7.455427056759994E-3</v>
      </c>
      <c r="I142" s="57">
        <f t="shared" si="31"/>
        <v>-3.095983563109507E-3</v>
      </c>
      <c r="J142" s="51"/>
    </row>
    <row r="143" spans="1:10" s="68" customFormat="1" x14ac:dyDescent="0.55000000000000004">
      <c r="A143" s="47" t="s">
        <v>20</v>
      </c>
      <c r="B143" s="57">
        <f>SUM(B141:B142)</f>
        <v>0.85842228001427301</v>
      </c>
      <c r="C143" s="57">
        <f t="shared" ref="C143:I143" si="32">SUM(C141:C142)</f>
        <v>0.75580307496175569</v>
      </c>
      <c r="D143" s="57">
        <f t="shared" si="32"/>
        <v>0.70506052381791684</v>
      </c>
      <c r="E143" s="58">
        <f t="shared" si="32"/>
        <v>0.81035364078654826</v>
      </c>
      <c r="F143" s="57">
        <f t="shared" si="32"/>
        <v>0.85842228001427301</v>
      </c>
      <c r="G143" s="57">
        <f t="shared" si="32"/>
        <v>0.8062369949556355</v>
      </c>
      <c r="H143" s="57">
        <f t="shared" si="32"/>
        <v>0.77202177825188445</v>
      </c>
      <c r="I143" s="57">
        <f t="shared" si="32"/>
        <v>0.78206706720607644</v>
      </c>
      <c r="J143" s="51"/>
    </row>
    <row r="144" spans="1:10" s="68" customFormat="1" x14ac:dyDescent="0.55000000000000004">
      <c r="A144" s="47" t="s">
        <v>21</v>
      </c>
      <c r="B144" s="57">
        <f>-B128/B126</f>
        <v>0.2820324418925963</v>
      </c>
      <c r="C144" s="57">
        <f t="shared" ref="C144:I144" si="33">-C128/C126</f>
        <v>0.2841567532814101</v>
      </c>
      <c r="D144" s="57">
        <f t="shared" si="33"/>
        <v>0.27172140317660226</v>
      </c>
      <c r="E144" s="58">
        <f t="shared" si="33"/>
        <v>0.26842866521953451</v>
      </c>
      <c r="F144" s="57">
        <f t="shared" si="33"/>
        <v>0.28203244189259635</v>
      </c>
      <c r="G144" s="57">
        <f t="shared" si="33"/>
        <v>0.28311272501622631</v>
      </c>
      <c r="H144" s="57">
        <f t="shared" si="33"/>
        <v>0.27926048011282006</v>
      </c>
      <c r="I144" s="57">
        <f t="shared" si="33"/>
        <v>0.27642188309961785</v>
      </c>
      <c r="J144" s="51"/>
    </row>
    <row r="145" spans="1:10" s="68" customFormat="1" x14ac:dyDescent="0.55000000000000004">
      <c r="A145" s="47" t="s">
        <v>22</v>
      </c>
      <c r="B145" s="57">
        <f>SUM(B143:B144)</f>
        <v>1.1404547219068693</v>
      </c>
      <c r="C145" s="57">
        <f t="shared" ref="C145:I145" si="34">SUM(C143:C144)</f>
        <v>1.0399598282431657</v>
      </c>
      <c r="D145" s="57">
        <f t="shared" si="34"/>
        <v>0.97678192699451905</v>
      </c>
      <c r="E145" s="58">
        <f t="shared" si="34"/>
        <v>1.0787823060060828</v>
      </c>
      <c r="F145" s="57">
        <f t="shared" si="34"/>
        <v>1.1404547219068695</v>
      </c>
      <c r="G145" s="57">
        <f t="shared" si="34"/>
        <v>1.0893497199718618</v>
      </c>
      <c r="H145" s="57">
        <f t="shared" si="34"/>
        <v>1.0512822583647046</v>
      </c>
      <c r="I145" s="57">
        <f t="shared" si="34"/>
        <v>1.0584889503056942</v>
      </c>
      <c r="J145" s="51"/>
    </row>
    <row r="146" spans="1:10" s="68" customFormat="1" x14ac:dyDescent="0.55000000000000004">
      <c r="A146" s="47" t="s">
        <v>109</v>
      </c>
      <c r="B146" s="57">
        <f>-(B127+B131+B132+B136-B137-B138)/B126</f>
        <v>0.8883180513098563</v>
      </c>
      <c r="C146" s="57">
        <f t="shared" ref="C146:H146" si="35">-(C127+C131+C132+C136-C137-C138)/C126</f>
        <v>0.78171061022887234</v>
      </c>
      <c r="D146" s="57">
        <f t="shared" si="35"/>
        <v>0.69422860178658374</v>
      </c>
      <c r="E146" s="58">
        <f t="shared" si="35"/>
        <v>0.84615910967576935</v>
      </c>
      <c r="F146" s="57">
        <f t="shared" si="35"/>
        <v>0.8883180513098563</v>
      </c>
      <c r="G146" s="57">
        <f t="shared" si="35"/>
        <v>0.83410461534203828</v>
      </c>
      <c r="H146" s="57">
        <f t="shared" si="35"/>
        <v>0.7868022330624439</v>
      </c>
      <c r="I146" s="57">
        <f>-(I127+I131+I132+I136-I137-I138)/I126</f>
        <v>0.80235735972658584</v>
      </c>
      <c r="J146" s="51"/>
    </row>
    <row r="147" spans="1:10" s="68" customFormat="1" x14ac:dyDescent="0.55000000000000004">
      <c r="A147" s="51"/>
      <c r="B147" s="51"/>
      <c r="C147" s="51"/>
      <c r="D147" s="51"/>
      <c r="E147" s="85"/>
      <c r="F147" s="51"/>
      <c r="G147" s="51"/>
      <c r="H147" s="51"/>
      <c r="I147" s="51"/>
      <c r="J147" s="51"/>
    </row>
    <row r="148" spans="1:10" s="68" customFormat="1" x14ac:dyDescent="0.55000000000000004">
      <c r="A148" s="51"/>
      <c r="B148" s="51"/>
      <c r="C148" s="51"/>
      <c r="D148" s="51"/>
      <c r="E148" s="85"/>
      <c r="F148" s="51"/>
      <c r="G148" s="51"/>
      <c r="H148" s="51"/>
      <c r="I148" s="51"/>
      <c r="J148" s="51"/>
    </row>
    <row r="149" spans="1:10" s="68" customFormat="1" x14ac:dyDescent="0.55000000000000004">
      <c r="A149" s="70" t="s">
        <v>38</v>
      </c>
      <c r="B149" s="53"/>
      <c r="C149" s="53"/>
      <c r="D149" s="53"/>
      <c r="E149" s="54"/>
      <c r="F149" s="53"/>
      <c r="G149" s="53"/>
      <c r="H149" s="53"/>
      <c r="I149" s="53"/>
      <c r="J149" s="51"/>
    </row>
    <row r="150" spans="1:10" s="68" customFormat="1" x14ac:dyDescent="0.55000000000000004">
      <c r="A150" s="71" t="s">
        <v>25</v>
      </c>
      <c r="B150" s="53">
        <v>66.871974278399989</v>
      </c>
      <c r="C150" s="53">
        <v>70.262151064199998</v>
      </c>
      <c r="D150" s="53">
        <v>74.544710468099979</v>
      </c>
      <c r="E150" s="54">
        <v>76.282108394600002</v>
      </c>
      <c r="F150" s="53">
        <v>66.871974278399989</v>
      </c>
      <c r="G150" s="53">
        <v>137.13412534259999</v>
      </c>
      <c r="H150" s="53">
        <v>211.67883581069998</v>
      </c>
      <c r="I150" s="53">
        <v>287.96094420529994</v>
      </c>
      <c r="J150" s="51"/>
    </row>
    <row r="151" spans="1:10" s="68" customFormat="1" x14ac:dyDescent="0.55000000000000004">
      <c r="A151" s="47" t="s">
        <v>26</v>
      </c>
      <c r="B151" s="53">
        <v>-46.354592567499992</v>
      </c>
      <c r="C151" s="53">
        <v>-66.145695604127297</v>
      </c>
      <c r="D151" s="53">
        <v>-44.789421232868925</v>
      </c>
      <c r="E151" s="54">
        <v>-82.647752432519098</v>
      </c>
      <c r="F151" s="53">
        <v>-46.354592567499992</v>
      </c>
      <c r="G151" s="53">
        <v>-112.50028817162729</v>
      </c>
      <c r="H151" s="53">
        <v>-157.28970940449622</v>
      </c>
      <c r="I151" s="53">
        <v>-239.93746183701532</v>
      </c>
      <c r="J151" s="51"/>
    </row>
    <row r="152" spans="1:10" s="68" customFormat="1" x14ac:dyDescent="0.55000000000000004">
      <c r="A152" s="47" t="s">
        <v>27</v>
      </c>
      <c r="B152" s="53">
        <v>-118.97989195560781</v>
      </c>
      <c r="C152" s="53">
        <v>-99.039322841484903</v>
      </c>
      <c r="D152" s="53">
        <v>-86.200864321018926</v>
      </c>
      <c r="E152" s="54">
        <v>-109.52241021113109</v>
      </c>
      <c r="F152" s="53">
        <v>-118.97989195560794</v>
      </c>
      <c r="G152" s="53">
        <v>-218.01921479709279</v>
      </c>
      <c r="H152" s="53">
        <v>-304.22007911811181</v>
      </c>
      <c r="I152" s="53">
        <v>-413.74248932924303</v>
      </c>
      <c r="J152" s="51"/>
    </row>
    <row r="153" spans="1:10" s="68" customFormat="1" x14ac:dyDescent="0.55000000000000004">
      <c r="A153" s="74" t="s">
        <v>113</v>
      </c>
      <c r="B153" s="75">
        <v>-98.462510244707815</v>
      </c>
      <c r="C153" s="75">
        <v>-94.922867381412203</v>
      </c>
      <c r="D153" s="75">
        <v>-56.445575085787873</v>
      </c>
      <c r="E153" s="84">
        <v>-115.8880542490502</v>
      </c>
      <c r="F153" s="75">
        <v>-98.462510244707943</v>
      </c>
      <c r="G153" s="75">
        <v>-193.38537762612009</v>
      </c>
      <c r="H153" s="75">
        <v>-249.83095271190805</v>
      </c>
      <c r="I153" s="75">
        <v>-365.71900696095838</v>
      </c>
      <c r="J153" s="51"/>
    </row>
    <row r="154" spans="1:10" s="68" customFormat="1" x14ac:dyDescent="0.55000000000000004">
      <c r="A154" s="47"/>
      <c r="B154" s="53"/>
      <c r="C154" s="53"/>
      <c r="D154" s="53"/>
      <c r="E154" s="54"/>
      <c r="F154" s="53"/>
      <c r="G154" s="53"/>
      <c r="H154" s="53"/>
      <c r="I154" s="53"/>
      <c r="J154" s="51"/>
    </row>
    <row r="155" spans="1:10" s="68" customFormat="1" x14ac:dyDescent="0.55000000000000004">
      <c r="A155" s="47" t="s">
        <v>28</v>
      </c>
      <c r="B155" s="53">
        <v>-5.3548381479999856</v>
      </c>
      <c r="C155" s="53">
        <v>-10.987553520699976</v>
      </c>
      <c r="D155" s="53">
        <v>-6.4827435942000218</v>
      </c>
      <c r="E155" s="54">
        <v>3.7227764269000043</v>
      </c>
      <c r="F155" s="53">
        <v>-5.3548381479999856</v>
      </c>
      <c r="G155" s="53">
        <v>-16.342391668699957</v>
      </c>
      <c r="H155" s="53">
        <v>-22.825135262900023</v>
      </c>
      <c r="I155" s="53">
        <v>-19.102358835999986</v>
      </c>
      <c r="J155" s="51"/>
    </row>
    <row r="156" spans="1:10" s="68" customFormat="1" x14ac:dyDescent="0.55000000000000004">
      <c r="A156" s="47" t="s">
        <v>29</v>
      </c>
      <c r="B156" s="53">
        <v>-169.35362414879998</v>
      </c>
      <c r="C156" s="53">
        <v>-85.855416218802603</v>
      </c>
      <c r="D156" s="53">
        <v>-55.200054955007026</v>
      </c>
      <c r="E156" s="54">
        <v>-65.114242704356244</v>
      </c>
      <c r="F156" s="53">
        <v>-169.35362414879998</v>
      </c>
      <c r="G156" s="53">
        <v>-255.2090403676026</v>
      </c>
      <c r="H156" s="53">
        <v>-310.40909532260969</v>
      </c>
      <c r="I156" s="53">
        <v>-375.52333802696592</v>
      </c>
      <c r="J156" s="89" t="s">
        <v>118</v>
      </c>
    </row>
    <row r="157" spans="1:10" s="68" customFormat="1" x14ac:dyDescent="0.55000000000000004">
      <c r="A157" s="74" t="s">
        <v>114</v>
      </c>
      <c r="B157" s="75">
        <v>-273.17097254150775</v>
      </c>
      <c r="C157" s="75">
        <v>-191.76583712091477</v>
      </c>
      <c r="D157" s="75">
        <v>-118.12837363499492</v>
      </c>
      <c r="E157" s="84">
        <v>-177.27952052650642</v>
      </c>
      <c r="F157" s="75">
        <v>-273.17097254150792</v>
      </c>
      <c r="G157" s="75">
        <v>-464.93680966242266</v>
      </c>
      <c r="H157" s="75">
        <v>-583.06518329741789</v>
      </c>
      <c r="I157" s="75">
        <v>-760.34470382392431</v>
      </c>
      <c r="J157" s="51"/>
    </row>
    <row r="158" spans="1:10" s="68" customFormat="1" x14ac:dyDescent="0.55000000000000004">
      <c r="A158" s="47"/>
      <c r="B158" s="53"/>
      <c r="C158" s="53"/>
      <c r="D158" s="53"/>
      <c r="E158" s="54"/>
      <c r="F158" s="53"/>
      <c r="G158" s="53"/>
      <c r="H158" s="53"/>
      <c r="I158" s="53"/>
      <c r="J158" s="51"/>
    </row>
    <row r="159" spans="1:10" s="68" customFormat="1" x14ac:dyDescent="0.55000000000000004">
      <c r="A159" s="47"/>
      <c r="B159" s="53"/>
      <c r="C159" s="53"/>
      <c r="D159" s="53"/>
      <c r="E159" s="54"/>
      <c r="F159" s="53"/>
      <c r="G159" s="53"/>
      <c r="H159" s="53"/>
      <c r="I159" s="53"/>
      <c r="J159" s="51"/>
    </row>
    <row r="160" spans="1:10" s="68" customFormat="1" x14ac:dyDescent="0.55000000000000004">
      <c r="A160" s="47" t="s">
        <v>15</v>
      </c>
      <c r="B160" s="53">
        <v>182.62804699999998</v>
      </c>
      <c r="C160" s="53">
        <v>54.573447644757415</v>
      </c>
      <c r="D160" s="53">
        <v>47.674865999578202</v>
      </c>
      <c r="E160" s="54">
        <v>82.758271564362587</v>
      </c>
      <c r="F160" s="53">
        <v>182.62804699999998</v>
      </c>
      <c r="G160" s="53">
        <v>237.20149464475742</v>
      </c>
      <c r="H160" s="53">
        <v>284.87636064433559</v>
      </c>
      <c r="I160" s="53">
        <v>367.63463220869818</v>
      </c>
      <c r="J160" s="51"/>
    </row>
    <row r="161" spans="1:10" s="68" customFormat="1" x14ac:dyDescent="0.55000000000000004">
      <c r="A161" s="47" t="s">
        <v>108</v>
      </c>
      <c r="B161" s="53">
        <v>6.2254177838000002</v>
      </c>
      <c r="C161" s="53">
        <v>-8.0455376749000038</v>
      </c>
      <c r="D161" s="53">
        <v>2.237189369900018</v>
      </c>
      <c r="E161" s="54">
        <v>7.659991255999965</v>
      </c>
      <c r="F161" s="53">
        <v>6.2254177838000002</v>
      </c>
      <c r="G161" s="53">
        <v>-1.8201198911000007</v>
      </c>
      <c r="H161" s="53">
        <v>0.4170694788000171</v>
      </c>
      <c r="I161" s="53">
        <v>8.0770607347999803</v>
      </c>
      <c r="J161" s="51"/>
    </row>
    <row r="162" spans="1:10" s="68" customFormat="1" x14ac:dyDescent="0.55000000000000004">
      <c r="A162" s="47" t="s">
        <v>120</v>
      </c>
      <c r="B162" s="53">
        <v>3.72235</v>
      </c>
      <c r="C162" s="53">
        <v>-2.5733861537145035</v>
      </c>
      <c r="D162" s="53">
        <v>1.7886503685784954</v>
      </c>
      <c r="E162" s="54">
        <v>-3.2389609216838977</v>
      </c>
      <c r="F162" s="53">
        <v>3.72235</v>
      </c>
      <c r="G162" s="53">
        <v>1.1489638462854974</v>
      </c>
      <c r="H162" s="53">
        <v>2.9376142148639905</v>
      </c>
      <c r="I162" s="53">
        <v>-0.30134670681990994</v>
      </c>
      <c r="J162" s="89" t="s">
        <v>119</v>
      </c>
    </row>
    <row r="163" spans="1:10" s="68" customFormat="1" x14ac:dyDescent="0.55000000000000004">
      <c r="A163" s="51"/>
      <c r="B163" s="51"/>
      <c r="C163" s="51"/>
      <c r="D163" s="51"/>
      <c r="E163" s="85"/>
      <c r="F163" s="51"/>
      <c r="G163" s="51"/>
      <c r="H163" s="51"/>
      <c r="I163" s="51"/>
      <c r="J163" s="51"/>
    </row>
    <row r="164" spans="1:10" s="68" customFormat="1" x14ac:dyDescent="0.55000000000000004">
      <c r="A164" s="51"/>
      <c r="B164" s="51"/>
      <c r="C164" s="51"/>
      <c r="D164" s="51"/>
      <c r="E164" s="85"/>
      <c r="F164" s="51"/>
      <c r="G164" s="51"/>
      <c r="H164" s="51"/>
      <c r="I164" s="51"/>
      <c r="J164" s="51"/>
    </row>
    <row r="165" spans="1:10" s="68" customFormat="1" x14ac:dyDescent="0.55000000000000004">
      <c r="A165" s="51"/>
      <c r="B165" s="51"/>
      <c r="C165" s="51"/>
      <c r="D165" s="51"/>
      <c r="E165" s="85"/>
      <c r="F165" s="51"/>
      <c r="G165" s="51"/>
      <c r="H165" s="51"/>
      <c r="I165" s="51"/>
      <c r="J165" s="51"/>
    </row>
    <row r="166" spans="1:10" s="68" customFormat="1" x14ac:dyDescent="0.55000000000000004">
      <c r="A166" s="51"/>
      <c r="B166" s="51"/>
      <c r="C166" s="51"/>
      <c r="D166" s="51"/>
      <c r="E166" s="85"/>
      <c r="F166" s="51"/>
      <c r="G166" s="51"/>
      <c r="H166" s="51"/>
      <c r="I166" s="51"/>
      <c r="J166" s="51"/>
    </row>
    <row r="167" spans="1:10" s="68" customFormat="1" x14ac:dyDescent="0.55000000000000004">
      <c r="A167" s="51"/>
      <c r="B167" s="51"/>
      <c r="C167" s="51"/>
      <c r="D167" s="51"/>
      <c r="E167" s="85"/>
      <c r="F167" s="51"/>
      <c r="G167" s="51"/>
      <c r="H167" s="51"/>
      <c r="I167" s="51"/>
      <c r="J167" s="51"/>
    </row>
    <row r="168" spans="1:10" s="68" customFormat="1" x14ac:dyDescent="0.55000000000000004">
      <c r="A168" s="51"/>
      <c r="B168" s="51"/>
      <c r="C168" s="51"/>
      <c r="D168" s="51"/>
      <c r="E168" s="85"/>
      <c r="F168" s="51"/>
      <c r="G168" s="51"/>
      <c r="H168" s="51"/>
      <c r="I168" s="51"/>
      <c r="J168" s="51"/>
    </row>
    <row r="169" spans="1:10" s="68" customFormat="1" x14ac:dyDescent="0.55000000000000004">
      <c r="A169" s="51"/>
      <c r="B169" s="51"/>
      <c r="C169" s="51"/>
      <c r="D169" s="51"/>
      <c r="E169" s="85"/>
      <c r="F169" s="51"/>
      <c r="G169" s="51"/>
      <c r="H169" s="51"/>
      <c r="I169" s="51"/>
      <c r="J169" s="51"/>
    </row>
    <row r="170" spans="1:10" s="68" customFormat="1" x14ac:dyDescent="0.55000000000000004">
      <c r="A170" s="51"/>
      <c r="B170" s="51"/>
      <c r="C170" s="51"/>
      <c r="D170" s="51"/>
      <c r="E170" s="85"/>
      <c r="F170" s="51"/>
      <c r="G170" s="51"/>
      <c r="H170" s="51"/>
      <c r="I170" s="51"/>
      <c r="J170" s="51"/>
    </row>
    <row r="171" spans="1:10" s="68" customFormat="1" x14ac:dyDescent="0.55000000000000004">
      <c r="A171" s="51"/>
      <c r="B171" s="51"/>
      <c r="C171" s="51"/>
      <c r="D171" s="51"/>
      <c r="E171" s="85"/>
      <c r="F171" s="51"/>
      <c r="G171" s="51"/>
      <c r="H171" s="51"/>
      <c r="I171" s="51"/>
      <c r="J171" s="51"/>
    </row>
    <row r="172" spans="1:10" s="68" customFormat="1" x14ac:dyDescent="0.55000000000000004">
      <c r="A172" s="51"/>
      <c r="B172" s="51"/>
      <c r="C172" s="51"/>
      <c r="D172" s="51"/>
      <c r="E172" s="85"/>
      <c r="F172" s="51"/>
      <c r="G172" s="51"/>
      <c r="H172" s="51"/>
      <c r="I172" s="51"/>
      <c r="J172" s="51"/>
    </row>
    <row r="173" spans="1:10" s="68" customFormat="1" x14ac:dyDescent="0.55000000000000004">
      <c r="A173" s="51"/>
      <c r="B173" s="51"/>
      <c r="C173" s="51"/>
      <c r="D173" s="51"/>
      <c r="E173" s="85"/>
      <c r="F173" s="51"/>
      <c r="G173" s="51"/>
      <c r="H173" s="51"/>
      <c r="I173" s="51"/>
      <c r="J173" s="51"/>
    </row>
    <row r="174" spans="1:10" s="68" customFormat="1" x14ac:dyDescent="0.55000000000000004">
      <c r="A174" s="51"/>
      <c r="B174" s="51"/>
      <c r="C174" s="51"/>
      <c r="D174" s="51"/>
      <c r="E174" s="85"/>
      <c r="F174" s="51"/>
      <c r="G174" s="51"/>
      <c r="H174" s="51"/>
      <c r="I174" s="51"/>
      <c r="J174" s="51"/>
    </row>
    <row r="175" spans="1:10" s="68" customFormat="1" x14ac:dyDescent="0.55000000000000004">
      <c r="A175" s="51"/>
      <c r="B175" s="51"/>
      <c r="C175" s="51"/>
      <c r="D175" s="51"/>
      <c r="E175" s="85"/>
      <c r="F175" s="51"/>
      <c r="G175" s="51"/>
      <c r="H175" s="51"/>
      <c r="I175" s="51"/>
      <c r="J175" s="51"/>
    </row>
    <row r="176" spans="1:10" s="68" customFormat="1" x14ac:dyDescent="0.55000000000000004">
      <c r="A176" s="51"/>
      <c r="B176" s="51"/>
      <c r="C176" s="51"/>
      <c r="D176" s="51"/>
      <c r="E176" s="85"/>
      <c r="F176" s="51"/>
      <c r="G176" s="51"/>
      <c r="H176" s="51"/>
      <c r="I176" s="51"/>
      <c r="J176" s="51"/>
    </row>
    <row r="177" spans="1:10" s="68" customFormat="1" x14ac:dyDescent="0.55000000000000004">
      <c r="A177" s="51"/>
      <c r="B177" s="51"/>
      <c r="C177" s="51"/>
      <c r="D177" s="51"/>
      <c r="E177" s="85"/>
      <c r="F177" s="51"/>
      <c r="G177" s="51"/>
      <c r="H177" s="51"/>
      <c r="I177" s="51"/>
      <c r="J177" s="51"/>
    </row>
    <row r="178" spans="1:10" s="68" customFormat="1" x14ac:dyDescent="0.55000000000000004">
      <c r="A178" s="51"/>
      <c r="B178" s="51"/>
      <c r="C178" s="51"/>
      <c r="D178" s="51"/>
      <c r="E178" s="85"/>
      <c r="F178" s="51"/>
      <c r="G178" s="51"/>
      <c r="H178" s="51"/>
      <c r="I178" s="51"/>
      <c r="J178" s="51"/>
    </row>
    <row r="179" spans="1:10" s="68" customFormat="1" x14ac:dyDescent="0.55000000000000004">
      <c r="A179" s="51"/>
      <c r="B179" s="51"/>
      <c r="C179" s="51"/>
      <c r="D179" s="51"/>
      <c r="E179" s="85"/>
      <c r="F179" s="51"/>
      <c r="G179" s="51"/>
      <c r="H179" s="51"/>
      <c r="I179" s="51"/>
      <c r="J179" s="51"/>
    </row>
    <row r="180" spans="1:10" s="68" customFormat="1" x14ac:dyDescent="0.55000000000000004">
      <c r="A180" s="51"/>
      <c r="B180" s="51"/>
      <c r="C180" s="51"/>
      <c r="D180" s="51"/>
      <c r="E180" s="85"/>
      <c r="F180" s="51"/>
      <c r="G180" s="51"/>
      <c r="H180" s="51"/>
      <c r="I180" s="51"/>
      <c r="J180" s="51"/>
    </row>
    <row r="181" spans="1:10" s="68" customFormat="1" x14ac:dyDescent="0.55000000000000004">
      <c r="A181" s="51"/>
      <c r="B181" s="51"/>
      <c r="C181" s="51"/>
      <c r="D181" s="51"/>
      <c r="E181" s="85"/>
      <c r="F181" s="51"/>
      <c r="G181" s="51"/>
      <c r="H181" s="51"/>
      <c r="I181" s="51"/>
      <c r="J181" s="51"/>
    </row>
    <row r="182" spans="1:10" s="68" customFormat="1" x14ac:dyDescent="0.55000000000000004">
      <c r="A182" s="51"/>
      <c r="B182" s="51"/>
      <c r="C182" s="51"/>
      <c r="D182" s="51"/>
      <c r="E182" s="85"/>
      <c r="F182" s="51"/>
      <c r="G182" s="51"/>
      <c r="H182" s="51"/>
      <c r="I182" s="51"/>
      <c r="J182" s="51"/>
    </row>
    <row r="183" spans="1:10" s="68" customFormat="1" x14ac:dyDescent="0.55000000000000004">
      <c r="A183" s="51"/>
      <c r="B183" s="51"/>
      <c r="C183" s="51"/>
      <c r="D183" s="51"/>
      <c r="E183" s="85"/>
      <c r="F183" s="51"/>
      <c r="G183" s="51"/>
      <c r="H183" s="51"/>
      <c r="I183" s="51"/>
      <c r="J183" s="51"/>
    </row>
    <row r="184" spans="1:10" s="68" customFormat="1" x14ac:dyDescent="0.55000000000000004">
      <c r="A184" s="51"/>
      <c r="B184" s="51"/>
      <c r="C184" s="51"/>
      <c r="D184" s="51"/>
      <c r="E184" s="85"/>
      <c r="F184" s="51"/>
      <c r="G184" s="51"/>
      <c r="H184" s="51"/>
      <c r="I184" s="51"/>
      <c r="J184" s="51"/>
    </row>
    <row r="185" spans="1:10" s="68" customFormat="1" x14ac:dyDescent="0.55000000000000004">
      <c r="A185" s="51"/>
      <c r="B185" s="51"/>
      <c r="C185" s="51"/>
      <c r="D185" s="51"/>
      <c r="E185" s="85"/>
      <c r="F185" s="51"/>
      <c r="G185" s="51"/>
      <c r="H185" s="51"/>
      <c r="I185" s="51"/>
      <c r="J185" s="51"/>
    </row>
    <row r="186" spans="1:10" s="68" customFormat="1" x14ac:dyDescent="0.55000000000000004">
      <c r="A186" s="51"/>
      <c r="B186" s="51"/>
      <c r="C186" s="51"/>
      <c r="D186" s="51"/>
      <c r="E186" s="85"/>
      <c r="F186" s="51"/>
      <c r="G186" s="51"/>
      <c r="H186" s="51"/>
      <c r="I186" s="51"/>
      <c r="J186" s="51"/>
    </row>
    <row r="187" spans="1:10" s="68" customFormat="1" x14ac:dyDescent="0.55000000000000004">
      <c r="A187" s="51"/>
      <c r="B187" s="51"/>
      <c r="C187" s="51"/>
      <c r="D187" s="51"/>
      <c r="E187" s="85"/>
      <c r="F187" s="51"/>
      <c r="G187" s="51"/>
      <c r="H187" s="51"/>
      <c r="I187" s="51"/>
      <c r="J187" s="51"/>
    </row>
    <row r="188" spans="1:10" s="68" customFormat="1" x14ac:dyDescent="0.55000000000000004">
      <c r="A188" s="51"/>
      <c r="B188" s="51"/>
      <c r="C188" s="51"/>
      <c r="D188" s="51"/>
      <c r="E188" s="85"/>
      <c r="F188" s="51"/>
      <c r="G188" s="51"/>
      <c r="H188" s="51"/>
      <c r="I188" s="51"/>
      <c r="J188" s="51"/>
    </row>
    <row r="189" spans="1:10" s="68" customFormat="1" x14ac:dyDescent="0.55000000000000004">
      <c r="A189" s="51"/>
      <c r="B189" s="51"/>
      <c r="C189" s="51"/>
      <c r="D189" s="51"/>
      <c r="E189" s="85"/>
      <c r="F189" s="51"/>
      <c r="G189" s="51"/>
      <c r="H189" s="51"/>
      <c r="I189" s="51"/>
      <c r="J189" s="51"/>
    </row>
    <row r="190" spans="1:10" s="68" customFormat="1" x14ac:dyDescent="0.55000000000000004">
      <c r="A190" s="51"/>
      <c r="B190" s="51"/>
      <c r="C190" s="51"/>
      <c r="D190" s="51"/>
      <c r="E190" s="85"/>
      <c r="F190" s="51"/>
      <c r="G190" s="51"/>
      <c r="H190" s="51"/>
      <c r="I190" s="51"/>
      <c r="J190" s="51"/>
    </row>
    <row r="191" spans="1:10" s="68" customFormat="1" x14ac:dyDescent="0.55000000000000004">
      <c r="A191" s="51"/>
      <c r="B191" s="51"/>
      <c r="C191" s="51"/>
      <c r="D191" s="51"/>
      <c r="E191" s="85"/>
      <c r="F191" s="51"/>
      <c r="G191" s="51"/>
      <c r="H191" s="51"/>
      <c r="I191" s="51"/>
      <c r="J191" s="51"/>
    </row>
    <row r="192" spans="1:10" s="68" customFormat="1" x14ac:dyDescent="0.55000000000000004">
      <c r="A192" s="51"/>
      <c r="B192" s="51"/>
      <c r="C192" s="51"/>
      <c r="D192" s="51"/>
      <c r="E192" s="85"/>
      <c r="F192" s="51"/>
      <c r="G192" s="51"/>
      <c r="H192" s="51"/>
      <c r="I192" s="51"/>
      <c r="J192" s="51"/>
    </row>
    <row r="193" spans="1:10" s="68" customFormat="1" x14ac:dyDescent="0.55000000000000004">
      <c r="A193" s="51"/>
      <c r="B193" s="51"/>
      <c r="C193" s="51"/>
      <c r="D193" s="51"/>
      <c r="E193" s="85"/>
      <c r="F193" s="51"/>
      <c r="G193" s="51"/>
      <c r="H193" s="51"/>
      <c r="I193" s="51"/>
      <c r="J193" s="51"/>
    </row>
    <row r="194" spans="1:10" s="68" customFormat="1" x14ac:dyDescent="0.55000000000000004">
      <c r="A194" s="51"/>
      <c r="B194" s="51"/>
      <c r="C194" s="51"/>
      <c r="D194" s="51"/>
      <c r="E194" s="85"/>
      <c r="F194" s="51"/>
      <c r="G194" s="51"/>
      <c r="H194" s="51"/>
      <c r="I194" s="51"/>
      <c r="J194" s="51"/>
    </row>
    <row r="195" spans="1:10" s="68" customFormat="1" x14ac:dyDescent="0.55000000000000004">
      <c r="A195" s="51"/>
      <c r="B195" s="51"/>
      <c r="C195" s="51"/>
      <c r="D195" s="51"/>
      <c r="E195" s="85"/>
      <c r="F195" s="51"/>
      <c r="G195" s="51"/>
      <c r="H195" s="51"/>
      <c r="I195" s="51"/>
      <c r="J195" s="51"/>
    </row>
    <row r="196" spans="1:10" s="68" customFormat="1" x14ac:dyDescent="0.55000000000000004">
      <c r="A196" s="51"/>
      <c r="B196" s="51"/>
      <c r="C196" s="51"/>
      <c r="D196" s="51"/>
      <c r="E196" s="85"/>
      <c r="F196" s="51"/>
      <c r="G196" s="51"/>
      <c r="H196" s="51"/>
      <c r="I196" s="51"/>
      <c r="J196" s="51"/>
    </row>
    <row r="197" spans="1:10" s="68" customFormat="1" x14ac:dyDescent="0.55000000000000004">
      <c r="A197" s="51"/>
      <c r="B197" s="51"/>
      <c r="C197" s="51"/>
      <c r="D197" s="51"/>
      <c r="E197" s="85"/>
      <c r="F197" s="51"/>
      <c r="G197" s="51"/>
      <c r="H197" s="51"/>
      <c r="I197" s="51"/>
      <c r="J197" s="51"/>
    </row>
    <row r="198" spans="1:10" s="68" customFormat="1" x14ac:dyDescent="0.55000000000000004">
      <c r="A198" s="51"/>
      <c r="B198" s="51"/>
      <c r="C198" s="51"/>
      <c r="D198" s="51"/>
      <c r="E198" s="85"/>
      <c r="F198" s="51"/>
      <c r="G198" s="51"/>
      <c r="H198" s="51"/>
      <c r="I198" s="51"/>
      <c r="J198" s="51"/>
    </row>
    <row r="199" spans="1:10" s="68" customFormat="1" x14ac:dyDescent="0.55000000000000004">
      <c r="A199" s="51"/>
      <c r="B199" s="51"/>
      <c r="C199" s="51"/>
      <c r="D199" s="51"/>
      <c r="E199" s="85"/>
      <c r="F199" s="51"/>
      <c r="G199" s="51"/>
      <c r="H199" s="51"/>
      <c r="I199" s="51"/>
      <c r="J199" s="51"/>
    </row>
    <row r="200" spans="1:10" s="68" customFormat="1" x14ac:dyDescent="0.55000000000000004">
      <c r="A200" s="51"/>
      <c r="B200" s="51"/>
      <c r="C200" s="51"/>
      <c r="D200" s="51"/>
      <c r="E200" s="85"/>
      <c r="F200" s="51"/>
      <c r="G200" s="51"/>
      <c r="H200" s="51"/>
      <c r="I200" s="51"/>
      <c r="J200" s="51"/>
    </row>
    <row r="201" spans="1:10" s="68" customFormat="1" x14ac:dyDescent="0.55000000000000004">
      <c r="A201" s="51"/>
      <c r="B201" s="51"/>
      <c r="C201" s="51"/>
      <c r="D201" s="51"/>
      <c r="E201" s="85"/>
      <c r="F201" s="51"/>
      <c r="G201" s="51"/>
      <c r="H201" s="51"/>
      <c r="I201" s="51"/>
      <c r="J201" s="51"/>
    </row>
    <row r="202" spans="1:10" s="68" customFormat="1" x14ac:dyDescent="0.55000000000000004">
      <c r="A202" s="51"/>
      <c r="B202" s="51"/>
      <c r="C202" s="51"/>
      <c r="D202" s="51"/>
      <c r="E202" s="85"/>
      <c r="F202" s="51"/>
      <c r="G202" s="51"/>
      <c r="H202" s="51"/>
      <c r="I202" s="51"/>
      <c r="J202" s="51"/>
    </row>
    <row r="203" spans="1:10" s="68" customFormat="1" x14ac:dyDescent="0.55000000000000004">
      <c r="A203" s="51"/>
      <c r="B203" s="51"/>
      <c r="C203" s="51"/>
      <c r="D203" s="51"/>
      <c r="E203" s="85"/>
      <c r="F203" s="51"/>
      <c r="G203" s="51"/>
      <c r="H203" s="51"/>
      <c r="I203" s="51"/>
      <c r="J203" s="51"/>
    </row>
    <row r="204" spans="1:10" s="68" customFormat="1" x14ac:dyDescent="0.55000000000000004">
      <c r="A204" s="51"/>
      <c r="B204" s="51"/>
      <c r="C204" s="51"/>
      <c r="D204" s="51"/>
      <c r="E204" s="85"/>
      <c r="F204" s="51"/>
      <c r="G204" s="51"/>
      <c r="H204" s="51"/>
      <c r="I204" s="51"/>
      <c r="J204" s="51"/>
    </row>
    <row r="205" spans="1:10" s="68" customFormat="1" x14ac:dyDescent="0.55000000000000004">
      <c r="A205" s="51"/>
      <c r="B205" s="51"/>
      <c r="C205" s="51"/>
      <c r="D205" s="51"/>
      <c r="E205" s="85"/>
      <c r="F205" s="51"/>
      <c r="G205" s="51"/>
      <c r="H205" s="51"/>
      <c r="I205" s="51"/>
      <c r="J205" s="51"/>
    </row>
    <row r="206" spans="1:10" s="68" customFormat="1" x14ac:dyDescent="0.55000000000000004">
      <c r="A206" s="51"/>
      <c r="B206" s="51"/>
      <c r="C206" s="51"/>
      <c r="D206" s="51"/>
      <c r="E206" s="85"/>
      <c r="F206" s="51"/>
      <c r="G206" s="51"/>
      <c r="H206" s="51"/>
      <c r="I206" s="51"/>
      <c r="J206" s="51"/>
    </row>
    <row r="207" spans="1:10" s="68" customFormat="1" x14ac:dyDescent="0.55000000000000004">
      <c r="A207" s="51"/>
      <c r="B207" s="51"/>
      <c r="C207" s="51"/>
      <c r="D207" s="51"/>
      <c r="E207" s="85"/>
      <c r="F207" s="51"/>
      <c r="G207" s="51"/>
      <c r="H207" s="51"/>
      <c r="I207" s="51"/>
      <c r="J207" s="51"/>
    </row>
    <row r="208" spans="1:10" s="68" customFormat="1" x14ac:dyDescent="0.55000000000000004">
      <c r="A208" s="51"/>
      <c r="B208" s="51"/>
      <c r="C208" s="51"/>
      <c r="D208" s="51"/>
      <c r="E208" s="85"/>
      <c r="F208" s="51"/>
      <c r="G208" s="51"/>
      <c r="H208" s="51"/>
      <c r="I208" s="51"/>
      <c r="J208" s="51"/>
    </row>
    <row r="209" spans="1:10" s="68" customFormat="1" x14ac:dyDescent="0.55000000000000004">
      <c r="A209" s="51"/>
      <c r="B209" s="51"/>
      <c r="C209" s="51"/>
      <c r="D209" s="51"/>
      <c r="E209" s="85"/>
      <c r="F209" s="51"/>
      <c r="G209" s="51"/>
      <c r="H209" s="51"/>
      <c r="I209" s="51"/>
      <c r="J209" s="51"/>
    </row>
    <row r="210" spans="1:10" s="68" customFormat="1" x14ac:dyDescent="0.55000000000000004">
      <c r="A210" s="51"/>
      <c r="B210" s="51"/>
      <c r="C210" s="51"/>
      <c r="D210" s="51"/>
      <c r="E210" s="85"/>
      <c r="F210" s="51"/>
      <c r="G210" s="51"/>
      <c r="H210" s="51"/>
      <c r="I210" s="51"/>
      <c r="J210" s="51"/>
    </row>
    <row r="211" spans="1:10" s="68" customFormat="1" x14ac:dyDescent="0.55000000000000004">
      <c r="A211" s="51"/>
      <c r="B211" s="51"/>
      <c r="C211" s="51"/>
      <c r="D211" s="51"/>
      <c r="E211" s="85"/>
      <c r="F211" s="51"/>
      <c r="G211" s="51"/>
      <c r="H211" s="51"/>
      <c r="I211" s="51"/>
      <c r="J211" s="51"/>
    </row>
    <row r="212" spans="1:10" s="68" customFormat="1" x14ac:dyDescent="0.55000000000000004">
      <c r="A212" s="51"/>
      <c r="B212" s="51"/>
      <c r="C212" s="51"/>
      <c r="D212" s="51"/>
      <c r="E212" s="85"/>
      <c r="F212" s="51"/>
      <c r="G212" s="51"/>
      <c r="H212" s="51"/>
      <c r="I212" s="51"/>
      <c r="J212" s="51"/>
    </row>
    <row r="213" spans="1:10" s="68" customFormat="1" x14ac:dyDescent="0.55000000000000004">
      <c r="A213" s="51"/>
      <c r="B213" s="51"/>
      <c r="C213" s="51"/>
      <c r="D213" s="51"/>
      <c r="E213" s="85"/>
      <c r="F213" s="51"/>
      <c r="G213" s="51"/>
      <c r="H213" s="51"/>
      <c r="I213" s="51"/>
      <c r="J213" s="51"/>
    </row>
    <row r="214" spans="1:10" s="68" customFormat="1" x14ac:dyDescent="0.55000000000000004">
      <c r="A214" s="51"/>
      <c r="B214" s="51"/>
      <c r="C214" s="51"/>
      <c r="D214" s="51"/>
      <c r="E214" s="85"/>
      <c r="F214" s="51"/>
      <c r="G214" s="51"/>
      <c r="H214" s="51"/>
      <c r="I214" s="51"/>
      <c r="J214" s="51"/>
    </row>
    <row r="215" spans="1:10" s="68" customFormat="1" x14ac:dyDescent="0.55000000000000004">
      <c r="A215" s="51"/>
      <c r="B215" s="51"/>
      <c r="C215" s="51"/>
      <c r="D215" s="51"/>
      <c r="E215" s="85"/>
      <c r="F215" s="51"/>
      <c r="G215" s="51"/>
      <c r="H215" s="51"/>
      <c r="I215" s="51"/>
      <c r="J215" s="51"/>
    </row>
    <row r="216" spans="1:10" s="68" customFormat="1" x14ac:dyDescent="0.55000000000000004">
      <c r="A216" s="51"/>
      <c r="B216" s="51"/>
      <c r="C216" s="51"/>
      <c r="D216" s="51"/>
      <c r="E216" s="85"/>
      <c r="F216" s="51"/>
      <c r="G216" s="51"/>
      <c r="H216" s="51"/>
      <c r="I216" s="51"/>
      <c r="J216" s="51"/>
    </row>
    <row r="217" spans="1:10" s="68" customFormat="1" x14ac:dyDescent="0.55000000000000004">
      <c r="A217" s="51"/>
      <c r="B217" s="51"/>
      <c r="C217" s="51"/>
      <c r="D217" s="51"/>
      <c r="E217" s="85"/>
      <c r="F217" s="51"/>
      <c r="G217" s="51"/>
      <c r="H217" s="51"/>
      <c r="I217" s="51"/>
      <c r="J217" s="51"/>
    </row>
    <row r="218" spans="1:10" s="68" customFormat="1" x14ac:dyDescent="0.55000000000000004">
      <c r="A218" s="51"/>
      <c r="B218" s="51"/>
      <c r="C218" s="51"/>
      <c r="D218" s="51"/>
      <c r="E218" s="85"/>
      <c r="F218" s="51"/>
      <c r="G218" s="51"/>
      <c r="H218" s="51"/>
      <c r="I218" s="51"/>
      <c r="J218" s="51"/>
    </row>
    <row r="219" spans="1:10" s="68" customFormat="1" x14ac:dyDescent="0.55000000000000004">
      <c r="A219" s="51"/>
      <c r="B219" s="51"/>
      <c r="C219" s="51"/>
      <c r="D219" s="51"/>
      <c r="E219" s="85"/>
      <c r="F219" s="51"/>
      <c r="G219" s="51"/>
      <c r="H219" s="51"/>
      <c r="I219" s="51"/>
      <c r="J219" s="51"/>
    </row>
    <row r="220" spans="1:10" s="68" customFormat="1" x14ac:dyDescent="0.55000000000000004">
      <c r="A220" s="51"/>
      <c r="B220" s="51"/>
      <c r="C220" s="51"/>
      <c r="D220" s="51"/>
      <c r="E220" s="85"/>
      <c r="F220" s="51"/>
      <c r="G220" s="51"/>
      <c r="H220" s="51"/>
      <c r="I220" s="51"/>
      <c r="J220" s="51"/>
    </row>
    <row r="221" spans="1:10" s="68" customFormat="1" x14ac:dyDescent="0.55000000000000004">
      <c r="A221" s="51"/>
      <c r="B221" s="51"/>
      <c r="C221" s="51"/>
      <c r="D221" s="51"/>
      <c r="E221" s="85"/>
      <c r="F221" s="51"/>
      <c r="G221" s="51"/>
      <c r="H221" s="51"/>
      <c r="I221" s="51"/>
      <c r="J221" s="51"/>
    </row>
    <row r="222" spans="1:10" s="68" customFormat="1" x14ac:dyDescent="0.55000000000000004">
      <c r="A222" s="51"/>
      <c r="B222" s="51"/>
      <c r="C222" s="51"/>
      <c r="D222" s="51"/>
      <c r="E222" s="85"/>
      <c r="F222" s="51"/>
      <c r="G222" s="51"/>
      <c r="H222" s="51"/>
      <c r="I222" s="51"/>
      <c r="J222" s="51"/>
    </row>
    <row r="223" spans="1:10" s="68" customFormat="1" x14ac:dyDescent="0.55000000000000004">
      <c r="A223" s="51"/>
      <c r="B223" s="51"/>
      <c r="C223" s="51"/>
      <c r="D223" s="51"/>
      <c r="E223" s="85"/>
      <c r="F223" s="51"/>
      <c r="G223" s="51"/>
      <c r="H223" s="51"/>
      <c r="I223" s="51"/>
      <c r="J223" s="51"/>
    </row>
    <row r="224" spans="1:10" s="68" customFormat="1" x14ac:dyDescent="0.55000000000000004">
      <c r="A224" s="51"/>
      <c r="B224" s="51"/>
      <c r="C224" s="51"/>
      <c r="D224" s="51"/>
      <c r="E224" s="85"/>
      <c r="F224" s="51"/>
      <c r="G224" s="51"/>
      <c r="H224" s="51"/>
      <c r="I224" s="51"/>
      <c r="J224" s="51"/>
    </row>
    <row r="225" spans="1:10" s="68" customFormat="1" x14ac:dyDescent="0.55000000000000004">
      <c r="A225" s="51"/>
      <c r="B225" s="51"/>
      <c r="C225" s="51"/>
      <c r="D225" s="51"/>
      <c r="E225" s="85"/>
      <c r="F225" s="51"/>
      <c r="G225" s="51"/>
      <c r="H225" s="51"/>
      <c r="I225" s="51"/>
      <c r="J225" s="51"/>
    </row>
    <row r="226" spans="1:10" s="68" customFormat="1" x14ac:dyDescent="0.55000000000000004">
      <c r="A226" s="51"/>
      <c r="B226" s="51"/>
      <c r="C226" s="51"/>
      <c r="D226" s="51"/>
      <c r="E226" s="85"/>
      <c r="F226" s="51"/>
      <c r="G226" s="51"/>
      <c r="H226" s="51"/>
      <c r="I226" s="51"/>
      <c r="J226" s="51"/>
    </row>
    <row r="227" spans="1:10" s="68" customFormat="1" x14ac:dyDescent="0.55000000000000004">
      <c r="A227" s="51"/>
      <c r="B227" s="51"/>
      <c r="C227" s="51"/>
      <c r="D227" s="51"/>
      <c r="E227" s="85"/>
      <c r="F227" s="51"/>
      <c r="G227" s="51"/>
      <c r="H227" s="51"/>
      <c r="I227" s="51"/>
      <c r="J227" s="51"/>
    </row>
    <row r="228" spans="1:10" s="68" customFormat="1" x14ac:dyDescent="0.55000000000000004">
      <c r="A228" s="51"/>
      <c r="B228" s="51"/>
      <c r="C228" s="51"/>
      <c r="D228" s="51"/>
      <c r="E228" s="85"/>
      <c r="F228" s="51"/>
      <c r="G228" s="51"/>
      <c r="H228" s="51"/>
      <c r="I228" s="51"/>
      <c r="J228" s="51"/>
    </row>
    <row r="229" spans="1:10" s="68" customFormat="1" x14ac:dyDescent="0.55000000000000004">
      <c r="A229" s="51"/>
      <c r="B229" s="51"/>
      <c r="C229" s="51"/>
      <c r="D229" s="51"/>
      <c r="E229" s="85"/>
      <c r="F229" s="51"/>
      <c r="G229" s="51"/>
      <c r="H229" s="51"/>
      <c r="I229" s="51"/>
      <c r="J229" s="51"/>
    </row>
    <row r="230" spans="1:10" s="68" customFormat="1" x14ac:dyDescent="0.55000000000000004">
      <c r="A230" s="51"/>
      <c r="B230" s="51"/>
      <c r="C230" s="51"/>
      <c r="D230" s="51"/>
      <c r="E230" s="85"/>
      <c r="F230" s="51"/>
      <c r="G230" s="51"/>
      <c r="H230" s="51"/>
      <c r="I230" s="51"/>
      <c r="J230" s="51"/>
    </row>
    <row r="231" spans="1:10" s="68" customFormat="1" x14ac:dyDescent="0.55000000000000004">
      <c r="A231" s="51"/>
      <c r="B231" s="51"/>
      <c r="C231" s="51"/>
      <c r="D231" s="51"/>
      <c r="E231" s="85"/>
      <c r="F231" s="51"/>
      <c r="G231" s="51"/>
      <c r="H231" s="51"/>
      <c r="I231" s="51"/>
      <c r="J231" s="51"/>
    </row>
    <row r="232" spans="1:10" s="68" customFormat="1" x14ac:dyDescent="0.55000000000000004">
      <c r="A232" s="51"/>
      <c r="B232" s="51"/>
      <c r="C232" s="51"/>
      <c r="D232" s="51"/>
      <c r="E232" s="85"/>
      <c r="F232" s="51"/>
      <c r="G232" s="51"/>
      <c r="H232" s="51"/>
      <c r="I232" s="51"/>
      <c r="J232" s="51"/>
    </row>
    <row r="233" spans="1:10" s="68" customFormat="1" x14ac:dyDescent="0.55000000000000004">
      <c r="A233" s="51"/>
      <c r="B233" s="51"/>
      <c r="C233" s="51"/>
      <c r="D233" s="51"/>
      <c r="E233" s="85"/>
      <c r="F233" s="51"/>
      <c r="G233" s="51"/>
      <c r="H233" s="51"/>
      <c r="I233" s="51"/>
      <c r="J233" s="51"/>
    </row>
    <row r="234" spans="1:10" s="68" customFormat="1" x14ac:dyDescent="0.55000000000000004">
      <c r="A234" s="51"/>
      <c r="B234" s="51"/>
      <c r="C234" s="51"/>
      <c r="D234" s="51"/>
      <c r="E234" s="85"/>
      <c r="F234" s="51"/>
      <c r="G234" s="51"/>
      <c r="H234" s="51"/>
      <c r="I234" s="51"/>
      <c r="J234" s="51"/>
    </row>
    <row r="235" spans="1:10" s="68" customFormat="1" x14ac:dyDescent="0.55000000000000004">
      <c r="A235" s="51"/>
      <c r="B235" s="51"/>
      <c r="C235" s="51"/>
      <c r="D235" s="51"/>
      <c r="E235" s="85"/>
      <c r="F235" s="51"/>
      <c r="G235" s="51"/>
      <c r="H235" s="51"/>
      <c r="I235" s="51"/>
      <c r="J235" s="51"/>
    </row>
    <row r="236" spans="1:10" s="68" customFormat="1" x14ac:dyDescent="0.55000000000000004">
      <c r="A236" s="51"/>
      <c r="B236" s="51"/>
      <c r="C236" s="51"/>
      <c r="D236" s="51"/>
      <c r="E236" s="85"/>
      <c r="F236" s="51"/>
      <c r="G236" s="51"/>
      <c r="H236" s="51"/>
      <c r="I236" s="51"/>
      <c r="J236" s="51"/>
    </row>
    <row r="237" spans="1:10" s="68" customFormat="1" x14ac:dyDescent="0.55000000000000004">
      <c r="A237" s="51"/>
      <c r="B237" s="51"/>
      <c r="C237" s="51"/>
      <c r="D237" s="51"/>
      <c r="E237" s="85"/>
      <c r="F237" s="51"/>
      <c r="G237" s="51"/>
      <c r="H237" s="51"/>
      <c r="I237" s="51"/>
      <c r="J237" s="51"/>
    </row>
    <row r="238" spans="1:10" s="68" customFormat="1" x14ac:dyDescent="0.55000000000000004">
      <c r="A238" s="51"/>
      <c r="B238" s="51"/>
      <c r="C238" s="51"/>
      <c r="D238" s="51"/>
      <c r="E238" s="85"/>
      <c r="F238" s="51"/>
      <c r="G238" s="51"/>
      <c r="H238" s="51"/>
      <c r="I238" s="51"/>
      <c r="J238" s="51"/>
    </row>
    <row r="239" spans="1:10" s="68" customFormat="1" x14ac:dyDescent="0.55000000000000004">
      <c r="A239" s="51"/>
      <c r="B239" s="51"/>
      <c r="C239" s="51"/>
      <c r="D239" s="51"/>
      <c r="E239" s="85"/>
      <c r="F239" s="51"/>
      <c r="G239" s="51"/>
      <c r="H239" s="51"/>
      <c r="I239" s="51"/>
      <c r="J239" s="51"/>
    </row>
    <row r="240" spans="1:10" s="68" customFormat="1" x14ac:dyDescent="0.55000000000000004">
      <c r="A240" s="51"/>
      <c r="B240" s="51"/>
      <c r="C240" s="51"/>
      <c r="D240" s="51"/>
      <c r="E240" s="85"/>
      <c r="F240" s="51"/>
      <c r="G240" s="51"/>
      <c r="H240" s="51"/>
      <c r="I240" s="51"/>
      <c r="J240" s="51"/>
    </row>
  </sheetData>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BD0F-E92E-4C86-B7E5-4FCB42C5DCF7}">
  <dimension ref="A1:I85"/>
  <sheetViews>
    <sheetView showGridLines="0" zoomScale="55" zoomScaleNormal="55" workbookViewId="0"/>
  </sheetViews>
  <sheetFormatPr baseColWidth="10" defaultColWidth="11.42578125" defaultRowHeight="24" x14ac:dyDescent="0.55000000000000004"/>
  <cols>
    <col min="1" max="1" width="129.42578125" style="80" bestFit="1" customWidth="1"/>
    <col min="2" max="6" width="18.5703125" style="51" bestFit="1" customWidth="1"/>
    <col min="7" max="7" width="109" style="80" customWidth="1"/>
    <col min="8" max="8" width="79.85546875" style="68" bestFit="1" customWidth="1"/>
    <col min="9" max="9" width="11.42578125" style="68"/>
    <col min="10" max="16384" width="11.42578125" style="1"/>
  </cols>
  <sheetData>
    <row r="1" spans="1:7" ht="27" x14ac:dyDescent="0.55000000000000004">
      <c r="A1" s="104" t="s">
        <v>39</v>
      </c>
      <c r="B1" s="24"/>
      <c r="C1" s="24"/>
      <c r="D1" s="24"/>
      <c r="E1" s="24"/>
      <c r="F1" s="24"/>
      <c r="G1" s="92"/>
    </row>
    <row r="2" spans="1:7" ht="27" x14ac:dyDescent="0.55000000000000004">
      <c r="A2" s="105" t="s">
        <v>87</v>
      </c>
      <c r="B2" s="24"/>
      <c r="C2" s="24"/>
      <c r="D2" s="24"/>
      <c r="E2" s="24"/>
      <c r="F2" s="24"/>
      <c r="G2" s="92"/>
    </row>
    <row r="3" spans="1:7" x14ac:dyDescent="0.55000000000000004">
      <c r="A3" s="91" t="s">
        <v>40</v>
      </c>
      <c r="B3" s="103">
        <v>44562</v>
      </c>
      <c r="C3" s="103">
        <v>44651</v>
      </c>
      <c r="D3" s="103">
        <v>44742</v>
      </c>
      <c r="E3" s="103">
        <v>44834</v>
      </c>
      <c r="F3" s="103">
        <v>44926</v>
      </c>
      <c r="G3" s="106" t="s">
        <v>149</v>
      </c>
    </row>
    <row r="4" spans="1:7" ht="15" customHeight="1" x14ac:dyDescent="0.55000000000000004">
      <c r="A4" s="93"/>
      <c r="B4" s="53"/>
      <c r="C4" s="53"/>
      <c r="D4" s="53"/>
      <c r="E4" s="53"/>
      <c r="F4" s="53"/>
    </row>
    <row r="5" spans="1:7" x14ac:dyDescent="0.55000000000000004">
      <c r="A5" s="94" t="s">
        <v>41</v>
      </c>
      <c r="B5" s="53"/>
      <c r="C5" s="53"/>
      <c r="D5" s="53"/>
      <c r="E5" s="53"/>
      <c r="F5" s="53"/>
    </row>
    <row r="6" spans="1:7" ht="15" customHeight="1" x14ac:dyDescent="0.55000000000000004">
      <c r="A6" s="93"/>
      <c r="B6" s="53"/>
      <c r="C6" s="53"/>
      <c r="D6" s="53"/>
      <c r="E6" s="53"/>
      <c r="F6" s="53"/>
    </row>
    <row r="7" spans="1:7" x14ac:dyDescent="0.55000000000000004">
      <c r="A7" s="93" t="s">
        <v>42</v>
      </c>
      <c r="B7" s="53">
        <v>3954.5114035536976</v>
      </c>
      <c r="C7" s="53">
        <v>5082.9682394640195</v>
      </c>
      <c r="D7" s="53">
        <v>5122.1615149752197</v>
      </c>
      <c r="E7" s="53">
        <v>5240.2084531094397</v>
      </c>
      <c r="F7" s="53">
        <v>5293.5768502834389</v>
      </c>
    </row>
    <row r="8" spans="1:7" x14ac:dyDescent="0.55000000000000004">
      <c r="A8" s="93" t="s">
        <v>43</v>
      </c>
      <c r="B8" s="53">
        <v>1731.9564803709607</v>
      </c>
      <c r="C8" s="53">
        <v>2066.0870877758962</v>
      </c>
      <c r="D8" s="53">
        <v>2157.7092578003344</v>
      </c>
      <c r="E8" s="53">
        <v>2236.2987114642428</v>
      </c>
      <c r="F8" s="53">
        <v>2307.2627370453833</v>
      </c>
    </row>
    <row r="9" spans="1:7" x14ac:dyDescent="0.55000000000000004">
      <c r="A9" s="93" t="s">
        <v>44</v>
      </c>
      <c r="B9" s="53">
        <v>5528.7730852790819</v>
      </c>
      <c r="C9" s="53">
        <v>1310.9531330526527</v>
      </c>
      <c r="D9" s="53">
        <v>1014.0721614073229</v>
      </c>
      <c r="E9" s="53">
        <v>934.21461860956367</v>
      </c>
      <c r="F9" s="53">
        <v>866.43522284999995</v>
      </c>
    </row>
    <row r="10" spans="1:7" x14ac:dyDescent="0.55000000000000004">
      <c r="A10" s="93" t="s">
        <v>45</v>
      </c>
      <c r="B10" s="53">
        <v>1440.2517291931999</v>
      </c>
      <c r="C10" s="53">
        <v>1523.6986902498916</v>
      </c>
      <c r="D10" s="53">
        <v>1470.8991470853739</v>
      </c>
      <c r="E10" s="53">
        <v>1433.9949659629369</v>
      </c>
      <c r="F10" s="53">
        <v>1635.9048237347467</v>
      </c>
    </row>
    <row r="11" spans="1:7" x14ac:dyDescent="0.55000000000000004">
      <c r="A11" s="93" t="s">
        <v>46</v>
      </c>
      <c r="B11" s="53">
        <v>262.51553278</v>
      </c>
      <c r="C11" s="53">
        <v>262.51553278</v>
      </c>
      <c r="D11" s="53">
        <v>262.51553278</v>
      </c>
      <c r="E11" s="53">
        <v>254.11553278</v>
      </c>
      <c r="F11" s="53">
        <v>187.38053299999999</v>
      </c>
    </row>
    <row r="12" spans="1:7" ht="15" customHeight="1" x14ac:dyDescent="0.55000000000000004">
      <c r="A12" s="95"/>
      <c r="B12" s="50"/>
      <c r="C12" s="50"/>
      <c r="D12" s="50"/>
      <c r="E12" s="50"/>
      <c r="F12" s="50"/>
    </row>
    <row r="13" spans="1:7" ht="15" customHeight="1" x14ac:dyDescent="0.55000000000000004">
      <c r="A13" s="94" t="s">
        <v>47</v>
      </c>
      <c r="B13" s="53"/>
      <c r="C13" s="53"/>
      <c r="D13" s="53"/>
      <c r="E13" s="53"/>
      <c r="F13" s="53"/>
    </row>
    <row r="14" spans="1:7" x14ac:dyDescent="0.55000000000000004">
      <c r="A14" s="93" t="s">
        <v>48</v>
      </c>
      <c r="B14" s="53">
        <v>1735.1301594299998</v>
      </c>
      <c r="C14" s="53">
        <v>0</v>
      </c>
      <c r="D14" s="53">
        <v>5.9604644775390622E-14</v>
      </c>
      <c r="E14" s="53">
        <v>0</v>
      </c>
      <c r="F14" s="53">
        <v>0</v>
      </c>
    </row>
    <row r="15" spans="1:7" x14ac:dyDescent="0.55000000000000004">
      <c r="A15" s="93" t="s">
        <v>49</v>
      </c>
      <c r="B15" s="53">
        <v>695.58331595173308</v>
      </c>
      <c r="C15" s="53">
        <v>551.27324677013701</v>
      </c>
      <c r="D15" s="53">
        <v>253.77579863277899</v>
      </c>
      <c r="E15" s="53">
        <v>359.84316525058</v>
      </c>
      <c r="F15" s="53">
        <v>449.71644383231001</v>
      </c>
    </row>
    <row r="16" spans="1:7" x14ac:dyDescent="0.55000000000000004">
      <c r="A16" s="93" t="s">
        <v>50</v>
      </c>
      <c r="B16" s="53">
        <v>6464.004161217762</v>
      </c>
      <c r="C16" s="53">
        <v>6344.3125390967198</v>
      </c>
      <c r="D16" s="53">
        <v>5386.943445387129</v>
      </c>
      <c r="E16" s="53">
        <v>4937.2712283436376</v>
      </c>
      <c r="F16" s="53">
        <v>3742.5415934782172</v>
      </c>
    </row>
    <row r="17" spans="1:9" x14ac:dyDescent="0.55000000000000004">
      <c r="A17" s="93" t="s">
        <v>51</v>
      </c>
      <c r="B17" s="53">
        <v>31086.518235991993</v>
      </c>
      <c r="C17" s="53">
        <v>33456.418797114566</v>
      </c>
      <c r="D17" s="53">
        <v>33152.298968756069</v>
      </c>
      <c r="E17" s="53">
        <v>35538.158573760949</v>
      </c>
      <c r="F17" s="53">
        <v>36261.318995385795</v>
      </c>
    </row>
    <row r="18" spans="1:9" x14ac:dyDescent="0.55000000000000004">
      <c r="A18" s="93" t="s">
        <v>52</v>
      </c>
      <c r="B18" s="53">
        <v>21790.062029199999</v>
      </c>
      <c r="C18" s="53">
        <v>22015.731151959997</v>
      </c>
      <c r="D18" s="53">
        <v>22442.893892370001</v>
      </c>
      <c r="E18" s="53">
        <v>22224.012150250001</v>
      </c>
      <c r="F18" s="53">
        <v>22516.376342539996</v>
      </c>
      <c r="G18" s="80" t="s">
        <v>95</v>
      </c>
    </row>
    <row r="19" spans="1:9" x14ac:dyDescent="0.55000000000000004">
      <c r="A19" s="93" t="s">
        <v>53</v>
      </c>
      <c r="B19" s="53">
        <v>42989.70293919</v>
      </c>
      <c r="C19" s="53">
        <v>42521.693003099994</v>
      </c>
      <c r="D19" s="53">
        <v>40683.231203539995</v>
      </c>
      <c r="E19" s="53">
        <v>40768.346868779998</v>
      </c>
      <c r="F19" s="53">
        <v>45916.142033539996</v>
      </c>
    </row>
    <row r="20" spans="1:9" x14ac:dyDescent="0.55000000000000004">
      <c r="A20" s="93" t="s">
        <v>54</v>
      </c>
      <c r="B20" s="53">
        <v>3522.4344391054101</v>
      </c>
      <c r="C20" s="53">
        <v>5547.8086516964304</v>
      </c>
      <c r="D20" s="53">
        <v>5766.1118736973594</v>
      </c>
      <c r="E20" s="53">
        <v>5013.9798052709539</v>
      </c>
      <c r="F20" s="53">
        <v>3978.1705993601304</v>
      </c>
    </row>
    <row r="21" spans="1:9" x14ac:dyDescent="0.55000000000000004">
      <c r="A21" s="93" t="s">
        <v>55</v>
      </c>
      <c r="B21" s="53">
        <v>2348.1355399060267</v>
      </c>
      <c r="C21" s="53">
        <v>7094.2686354095931</v>
      </c>
      <c r="D21" s="53">
        <v>3218.4612819676317</v>
      </c>
      <c r="E21" s="53">
        <v>2377.8516287174612</v>
      </c>
      <c r="F21" s="53">
        <v>3195.2398447775345</v>
      </c>
    </row>
    <row r="22" spans="1:9" ht="15" customHeight="1" x14ac:dyDescent="0.55000000000000004">
      <c r="A22" s="93"/>
      <c r="B22" s="53"/>
      <c r="C22" s="53"/>
      <c r="D22" s="53"/>
      <c r="E22" s="53"/>
      <c r="F22" s="53"/>
    </row>
    <row r="23" spans="1:9" x14ac:dyDescent="0.55000000000000004">
      <c r="A23" s="94" t="s">
        <v>56</v>
      </c>
      <c r="B23" s="53"/>
      <c r="C23" s="53"/>
      <c r="D23" s="53"/>
      <c r="E23" s="53"/>
      <c r="F23" s="53"/>
    </row>
    <row r="24" spans="1:9" x14ac:dyDescent="0.55000000000000004">
      <c r="A24" s="93" t="s">
        <v>57</v>
      </c>
      <c r="B24" s="53">
        <v>1068.4402379580688</v>
      </c>
      <c r="C24" s="53">
        <v>1254.2603928312892</v>
      </c>
      <c r="D24" s="53">
        <v>1222.8717405162565</v>
      </c>
      <c r="E24" s="53">
        <v>1329.7933416036549</v>
      </c>
      <c r="F24" s="53">
        <v>1260.1129367162698</v>
      </c>
      <c r="G24" s="80" t="s">
        <v>98</v>
      </c>
      <c r="H24" s="96"/>
    </row>
    <row r="25" spans="1:9" x14ac:dyDescent="0.55000000000000004">
      <c r="A25" s="93" t="s">
        <v>58</v>
      </c>
      <c r="B25" s="53">
        <v>18.945277320199999</v>
      </c>
      <c r="C25" s="53">
        <v>18.380223176859996</v>
      </c>
      <c r="D25" s="53">
        <v>270.71226074859203</v>
      </c>
      <c r="E25" s="53">
        <v>500.05000996516998</v>
      </c>
      <c r="F25" s="53">
        <v>407.23651882987997</v>
      </c>
    </row>
    <row r="26" spans="1:9" x14ac:dyDescent="0.55000000000000004">
      <c r="A26" s="93" t="s">
        <v>59</v>
      </c>
      <c r="B26" s="53">
        <v>16.181193203574015</v>
      </c>
      <c r="C26" s="53">
        <v>58.565667189902008</v>
      </c>
      <c r="D26" s="53">
        <v>64.353499873306006</v>
      </c>
      <c r="E26" s="53">
        <v>62.860555104238998</v>
      </c>
      <c r="F26" s="53">
        <v>65.102755568386016</v>
      </c>
    </row>
    <row r="27" spans="1:9" ht="15" customHeight="1" x14ac:dyDescent="0.55000000000000004">
      <c r="A27" s="93"/>
      <c r="B27" s="53"/>
      <c r="C27" s="53"/>
      <c r="D27" s="53"/>
      <c r="E27" s="53"/>
      <c r="F27" s="53"/>
    </row>
    <row r="28" spans="1:9" s="2" customFormat="1" x14ac:dyDescent="0.55000000000000004">
      <c r="A28" s="97" t="s">
        <v>105</v>
      </c>
      <c r="B28" s="55">
        <v>124653.1457596517</v>
      </c>
      <c r="C28" s="55">
        <v>129108.93499132793</v>
      </c>
      <c r="D28" s="55">
        <v>122489.01157929737</v>
      </c>
      <c r="E28" s="55">
        <v>123210.99960891281</v>
      </c>
      <c r="F28" s="55">
        <v>128082.51823088209</v>
      </c>
      <c r="G28" s="107"/>
      <c r="H28" s="98"/>
      <c r="I28" s="98"/>
    </row>
    <row r="29" spans="1:9" ht="15" customHeight="1" x14ac:dyDescent="0.55000000000000004">
      <c r="A29" s="93"/>
      <c r="B29" s="53"/>
      <c r="C29" s="53"/>
      <c r="D29" s="53"/>
      <c r="E29" s="53"/>
      <c r="F29" s="53"/>
    </row>
    <row r="30" spans="1:9" s="2" customFormat="1" x14ac:dyDescent="0.55000000000000004">
      <c r="A30" s="94" t="s">
        <v>60</v>
      </c>
      <c r="B30" s="99"/>
      <c r="C30" s="99"/>
      <c r="D30" s="99"/>
      <c r="E30" s="99"/>
      <c r="F30" s="99"/>
      <c r="G30" s="107"/>
      <c r="H30" s="98"/>
      <c r="I30" s="98"/>
    </row>
    <row r="31" spans="1:9" s="2" customFormat="1" ht="15" customHeight="1" x14ac:dyDescent="0.55000000000000004">
      <c r="A31" s="94"/>
      <c r="B31" s="99"/>
      <c r="C31" s="99"/>
      <c r="D31" s="99"/>
      <c r="E31" s="99"/>
      <c r="F31" s="99"/>
      <c r="G31" s="107"/>
      <c r="H31" s="98"/>
      <c r="I31" s="98"/>
    </row>
    <row r="32" spans="1:9" s="2" customFormat="1" x14ac:dyDescent="0.55000000000000004">
      <c r="A32" s="94" t="s">
        <v>61</v>
      </c>
      <c r="B32" s="99"/>
      <c r="C32" s="99"/>
      <c r="D32" s="99"/>
      <c r="E32" s="99"/>
      <c r="F32" s="99"/>
      <c r="G32" s="107"/>
      <c r="H32" s="98"/>
      <c r="I32" s="98"/>
    </row>
    <row r="33" spans="1:9" x14ac:dyDescent="0.55000000000000004">
      <c r="A33" s="93" t="s">
        <v>62</v>
      </c>
      <c r="B33" s="53">
        <v>999.92060800000002</v>
      </c>
      <c r="C33" s="53">
        <v>999.94410800000003</v>
      </c>
      <c r="D33" s="53">
        <v>999.92717400000049</v>
      </c>
      <c r="E33" s="53">
        <v>999.91200000000003</v>
      </c>
      <c r="F33" s="53">
        <v>999.90310199999999</v>
      </c>
    </row>
    <row r="34" spans="1:9" x14ac:dyDescent="0.55000000000000004">
      <c r="A34" s="93" t="s">
        <v>63</v>
      </c>
      <c r="B34" s="53">
        <v>1430</v>
      </c>
      <c r="C34" s="53">
        <v>1430</v>
      </c>
      <c r="D34" s="53">
        <v>1430.0000000000002</v>
      </c>
      <c r="E34" s="53">
        <v>1430</v>
      </c>
      <c r="F34" s="53">
        <v>1430</v>
      </c>
    </row>
    <row r="35" spans="1:9" x14ac:dyDescent="0.55000000000000004">
      <c r="A35" s="100" t="s">
        <v>124</v>
      </c>
      <c r="B35" s="53">
        <v>2829.3284743999998</v>
      </c>
      <c r="C35" s="53">
        <v>2762.47216742</v>
      </c>
      <c r="D35" s="53">
        <v>2823.5746210299999</v>
      </c>
      <c r="E35" s="53">
        <v>2893.3636405799998</v>
      </c>
      <c r="F35" s="53">
        <v>2973.1358497399997</v>
      </c>
    </row>
    <row r="36" spans="1:9" x14ac:dyDescent="0.55000000000000004">
      <c r="A36" s="93" t="s">
        <v>64</v>
      </c>
      <c r="B36" s="53">
        <v>762.34346836999998</v>
      </c>
      <c r="C36" s="53">
        <v>762.34346836999998</v>
      </c>
      <c r="D36" s="53">
        <v>762.34346836999998</v>
      </c>
      <c r="E36" s="53">
        <v>762.34346836999998</v>
      </c>
      <c r="F36" s="53">
        <v>864.15022412999997</v>
      </c>
    </row>
    <row r="37" spans="1:9" x14ac:dyDescent="0.55000000000000004">
      <c r="A37" s="93" t="s">
        <v>65</v>
      </c>
      <c r="B37" s="53">
        <v>18407.197912670159</v>
      </c>
      <c r="C37" s="53">
        <v>15358.069226358435</v>
      </c>
      <c r="D37" s="53">
        <v>15946.208971194981</v>
      </c>
      <c r="E37" s="53">
        <v>17008.600248007828</v>
      </c>
      <c r="F37" s="53">
        <v>17691.637916087071</v>
      </c>
    </row>
    <row r="38" spans="1:9" s="2" customFormat="1" x14ac:dyDescent="0.55000000000000004">
      <c r="A38" s="97" t="s">
        <v>66</v>
      </c>
      <c r="B38" s="55">
        <v>24428.79046344016</v>
      </c>
      <c r="C38" s="55">
        <v>21312.828970148435</v>
      </c>
      <c r="D38" s="55">
        <v>21962.05423459498</v>
      </c>
      <c r="E38" s="55">
        <v>23094.219356957827</v>
      </c>
      <c r="F38" s="55">
        <v>23958.827091957068</v>
      </c>
      <c r="G38" s="107"/>
      <c r="H38" s="98"/>
      <c r="I38" s="98"/>
    </row>
    <row r="39" spans="1:9" x14ac:dyDescent="0.55000000000000004">
      <c r="A39" s="93" t="s">
        <v>67</v>
      </c>
      <c r="B39" s="53">
        <v>0.72299999999999998</v>
      </c>
      <c r="C39" s="53">
        <v>0.72299999999999998</v>
      </c>
      <c r="D39" s="53">
        <v>0.72299999999999998</v>
      </c>
      <c r="E39" s="53">
        <v>0.72299999999999998</v>
      </c>
      <c r="F39" s="53">
        <v>0.72299999999999998</v>
      </c>
    </row>
    <row r="40" spans="1:9" s="2" customFormat="1" x14ac:dyDescent="0.55000000000000004">
      <c r="A40" s="97" t="s">
        <v>68</v>
      </c>
      <c r="B40" s="55">
        <v>24429.513463440162</v>
      </c>
      <c r="C40" s="55">
        <v>21313.551970148437</v>
      </c>
      <c r="D40" s="55">
        <v>21962.777234594982</v>
      </c>
      <c r="E40" s="55">
        <v>23094.942356957828</v>
      </c>
      <c r="F40" s="55">
        <v>23959.55009195707</v>
      </c>
      <c r="G40" s="107"/>
      <c r="H40" s="98"/>
      <c r="I40" s="98"/>
    </row>
    <row r="41" spans="1:9" ht="15" customHeight="1" x14ac:dyDescent="0.55000000000000004">
      <c r="A41" s="93"/>
      <c r="B41" s="53"/>
      <c r="C41" s="53"/>
      <c r="D41" s="53"/>
      <c r="E41" s="53"/>
      <c r="F41" s="53"/>
    </row>
    <row r="42" spans="1:9" x14ac:dyDescent="0.55000000000000004">
      <c r="A42" s="94" t="s">
        <v>69</v>
      </c>
      <c r="B42" s="53"/>
      <c r="C42" s="53"/>
      <c r="D42" s="53"/>
      <c r="E42" s="53"/>
      <c r="F42" s="53"/>
      <c r="G42" s="73"/>
    </row>
    <row r="43" spans="1:9" ht="72" x14ac:dyDescent="0.55000000000000004">
      <c r="A43" s="93" t="s">
        <v>70</v>
      </c>
      <c r="B43" s="53">
        <v>9322.4755187299997</v>
      </c>
      <c r="C43" s="53">
        <v>9066.4267143999987</v>
      </c>
      <c r="D43" s="53">
        <v>9094.1606057299996</v>
      </c>
      <c r="E43" s="53">
        <v>9233.4549483199989</v>
      </c>
      <c r="F43" s="53">
        <v>9470.4388065999992</v>
      </c>
      <c r="G43" s="79" t="s">
        <v>117</v>
      </c>
    </row>
    <row r="44" spans="1:9" ht="47.25" customHeight="1" x14ac:dyDescent="0.55000000000000004">
      <c r="A44" s="93" t="s">
        <v>71</v>
      </c>
      <c r="B44" s="53">
        <v>6661.4850953422574</v>
      </c>
      <c r="C44" s="53">
        <v>10753.005174258586</v>
      </c>
      <c r="D44" s="53">
        <v>9756.330887652497</v>
      </c>
      <c r="E44" s="53">
        <v>8340.9926633718987</v>
      </c>
      <c r="F44" s="53">
        <v>7070.1125567455929</v>
      </c>
      <c r="G44" s="73" t="s">
        <v>90</v>
      </c>
      <c r="H44" s="96"/>
      <c r="I44" s="96"/>
    </row>
    <row r="45" spans="1:9" x14ac:dyDescent="0.55000000000000004">
      <c r="A45" s="93" t="s">
        <v>72</v>
      </c>
      <c r="B45" s="53">
        <v>27174.02384855946</v>
      </c>
      <c r="C45" s="53">
        <v>27053.590314026969</v>
      </c>
      <c r="D45" s="53">
        <v>27152.31452060938</v>
      </c>
      <c r="E45" s="53">
        <v>27662.149677967405</v>
      </c>
      <c r="F45" s="53">
        <v>27877.988382920248</v>
      </c>
      <c r="G45" s="73" t="s">
        <v>91</v>
      </c>
    </row>
    <row r="46" spans="1:9" ht="29.25" customHeight="1" x14ac:dyDescent="0.55000000000000004">
      <c r="A46" s="93" t="s">
        <v>73</v>
      </c>
      <c r="B46" s="53">
        <v>2071.0122868386152</v>
      </c>
      <c r="C46" s="53">
        <v>1994.6919835889569</v>
      </c>
      <c r="D46" s="53">
        <v>2013.770063725774</v>
      </c>
      <c r="E46" s="53">
        <v>2046.4481372186935</v>
      </c>
      <c r="F46" s="53">
        <v>2045.7151006878341</v>
      </c>
      <c r="G46" s="61" t="s">
        <v>140</v>
      </c>
      <c r="H46" s="96"/>
    </row>
    <row r="47" spans="1:9" x14ac:dyDescent="0.55000000000000004">
      <c r="A47" s="93" t="s">
        <v>74</v>
      </c>
      <c r="B47" s="53">
        <v>19.062211084534997</v>
      </c>
      <c r="C47" s="53">
        <v>19.795004741762</v>
      </c>
      <c r="D47" s="53">
        <v>28.138376997321</v>
      </c>
      <c r="E47" s="53">
        <v>23.763607071604</v>
      </c>
      <c r="F47" s="53">
        <v>27.154755826599001</v>
      </c>
      <c r="G47" s="73"/>
      <c r="H47" s="96"/>
    </row>
    <row r="48" spans="1:9" ht="15" customHeight="1" x14ac:dyDescent="0.55000000000000004">
      <c r="A48" s="93"/>
      <c r="B48" s="101"/>
      <c r="C48" s="101"/>
      <c r="D48" s="101"/>
      <c r="E48" s="101"/>
      <c r="F48" s="101"/>
    </row>
    <row r="49" spans="1:9" x14ac:dyDescent="0.55000000000000004">
      <c r="A49" s="94" t="s">
        <v>75</v>
      </c>
      <c r="B49" s="53"/>
      <c r="C49" s="53"/>
      <c r="D49" s="53"/>
      <c r="E49" s="53"/>
      <c r="F49" s="53"/>
    </row>
    <row r="50" spans="1:9" x14ac:dyDescent="0.55000000000000004">
      <c r="A50" s="93" t="s">
        <v>76</v>
      </c>
      <c r="B50" s="53">
        <v>2396.0659049999999</v>
      </c>
      <c r="C50" s="53">
        <v>2396.3045400000001</v>
      </c>
      <c r="D50" s="53">
        <v>2396.5431749999998</v>
      </c>
      <c r="E50" s="53">
        <v>2396.78181</v>
      </c>
      <c r="F50" s="53">
        <v>2397.0204450000001</v>
      </c>
    </row>
    <row r="51" spans="1:9" x14ac:dyDescent="0.55000000000000004">
      <c r="A51" s="93" t="s">
        <v>49</v>
      </c>
      <c r="B51" s="53">
        <v>497.55524549241704</v>
      </c>
      <c r="C51" s="53">
        <v>301.70274817595902</v>
      </c>
      <c r="D51" s="53">
        <v>757.41493791282983</v>
      </c>
      <c r="E51" s="53">
        <v>1327.6779967522339</v>
      </c>
      <c r="F51" s="53">
        <v>400.67122973852599</v>
      </c>
    </row>
    <row r="52" spans="1:9" x14ac:dyDescent="0.55000000000000004">
      <c r="A52" s="93" t="s">
        <v>77</v>
      </c>
      <c r="B52" s="53">
        <v>42989.702939839997</v>
      </c>
      <c r="C52" s="53">
        <v>42521.693002870001</v>
      </c>
      <c r="D52" s="53">
        <v>40683.231203019997</v>
      </c>
      <c r="E52" s="53">
        <v>40768.346869319997</v>
      </c>
      <c r="F52" s="53">
        <v>45916.14203386</v>
      </c>
    </row>
    <row r="53" spans="1:9" x14ac:dyDescent="0.55000000000000004">
      <c r="A53" s="93" t="s">
        <v>78</v>
      </c>
      <c r="B53" s="53">
        <v>4139.6500830768518</v>
      </c>
      <c r="C53" s="53">
        <v>5700.9147217232285</v>
      </c>
      <c r="D53" s="53">
        <v>4820.5537249459467</v>
      </c>
      <c r="E53" s="53">
        <v>4041.209746873747</v>
      </c>
      <c r="F53" s="53">
        <v>4179.6514432559106</v>
      </c>
    </row>
    <row r="54" spans="1:9" ht="15" customHeight="1" x14ac:dyDescent="0.55000000000000004">
      <c r="A54" s="93"/>
      <c r="B54" s="53"/>
      <c r="C54" s="53"/>
      <c r="D54" s="53"/>
      <c r="E54" s="53"/>
      <c r="F54" s="53"/>
    </row>
    <row r="55" spans="1:9" ht="15" customHeight="1" x14ac:dyDescent="0.55000000000000004">
      <c r="A55" s="94" t="s">
        <v>79</v>
      </c>
      <c r="B55" s="53"/>
      <c r="C55" s="53"/>
      <c r="D55" s="53"/>
      <c r="E55" s="53"/>
      <c r="F55" s="53"/>
    </row>
    <row r="56" spans="1:9" x14ac:dyDescent="0.55000000000000004">
      <c r="A56" s="93" t="s">
        <v>80</v>
      </c>
      <c r="B56" s="53">
        <v>712.36003285061099</v>
      </c>
      <c r="C56" s="53">
        <v>711.62013376054301</v>
      </c>
      <c r="D56" s="53">
        <v>713.44717512231284</v>
      </c>
      <c r="E56" s="53">
        <v>597.70213374048603</v>
      </c>
      <c r="F56" s="53">
        <v>741.59723604150997</v>
      </c>
    </row>
    <row r="57" spans="1:9" x14ac:dyDescent="0.55000000000000004">
      <c r="A57" s="93" t="s">
        <v>81</v>
      </c>
      <c r="B57" s="53">
        <v>1271.3390147834896</v>
      </c>
      <c r="C57" s="53">
        <v>1230.6540499096316</v>
      </c>
      <c r="D57" s="53">
        <v>1226.283738357979</v>
      </c>
      <c r="E57" s="53">
        <v>1211.9328140519528</v>
      </c>
      <c r="F57" s="53">
        <v>1386.9735417387787</v>
      </c>
    </row>
    <row r="58" spans="1:9" x14ac:dyDescent="0.55000000000000004">
      <c r="A58" s="93" t="s">
        <v>82</v>
      </c>
      <c r="B58" s="53">
        <v>613.46401105601103</v>
      </c>
      <c r="C58" s="53">
        <v>442.96850745571396</v>
      </c>
      <c r="D58" s="53">
        <v>503.94768917929292</v>
      </c>
      <c r="E58" s="53">
        <v>570.90984507114899</v>
      </c>
      <c r="F58" s="53">
        <v>585.74080795451994</v>
      </c>
    </row>
    <row r="59" spans="1:9" x14ac:dyDescent="0.55000000000000004">
      <c r="A59" s="93" t="s">
        <v>83</v>
      </c>
      <c r="B59" s="53">
        <v>1522.721662040125</v>
      </c>
      <c r="C59" s="53">
        <v>900.08903495098571</v>
      </c>
      <c r="D59" s="53">
        <v>807.53367265301165</v>
      </c>
      <c r="E59" s="53">
        <v>1335.3430190169224</v>
      </c>
      <c r="F59" s="53">
        <v>1386.4776356798998</v>
      </c>
    </row>
    <row r="60" spans="1:9" x14ac:dyDescent="0.55000000000000004">
      <c r="A60" s="93" t="s">
        <v>84</v>
      </c>
      <c r="B60" s="53">
        <v>369.33211343992639</v>
      </c>
      <c r="C60" s="53">
        <v>378.49879836038923</v>
      </c>
      <c r="D60" s="53">
        <v>52.92210520433354</v>
      </c>
      <c r="E60" s="53">
        <v>51.634748372245873</v>
      </c>
      <c r="F60" s="53">
        <v>53.706014680971876</v>
      </c>
    </row>
    <row r="61" spans="1:9" x14ac:dyDescent="0.55000000000000004">
      <c r="A61" s="93" t="s">
        <v>85</v>
      </c>
      <c r="B61" s="53">
        <v>463.38237429292798</v>
      </c>
      <c r="C61" s="53">
        <v>473.427894775141</v>
      </c>
      <c r="D61" s="53">
        <v>519.64206666082168</v>
      </c>
      <c r="E61" s="53">
        <v>507.70881668783181</v>
      </c>
      <c r="F61" s="53">
        <v>583.57813076662899</v>
      </c>
    </row>
    <row r="62" spans="1:9" ht="15" customHeight="1" x14ac:dyDescent="0.55000000000000004">
      <c r="A62" s="93"/>
      <c r="B62" s="53"/>
      <c r="C62" s="53"/>
      <c r="D62" s="53"/>
      <c r="E62" s="53"/>
      <c r="F62" s="53"/>
    </row>
    <row r="63" spans="1:9" s="2" customFormat="1" x14ac:dyDescent="0.55000000000000004">
      <c r="A63" s="97" t="s">
        <v>106</v>
      </c>
      <c r="B63" s="55">
        <v>100223.63234242723</v>
      </c>
      <c r="C63" s="55">
        <v>107795.38262299787</v>
      </c>
      <c r="D63" s="55">
        <v>100526.2339384334</v>
      </c>
      <c r="E63" s="55">
        <v>100116.05683383618</v>
      </c>
      <c r="F63" s="55">
        <v>104122.968121497</v>
      </c>
      <c r="G63" s="107"/>
      <c r="H63" s="98"/>
      <c r="I63" s="98"/>
    </row>
    <row r="64" spans="1:9" ht="15" customHeight="1" x14ac:dyDescent="0.55000000000000004">
      <c r="A64" s="93"/>
      <c r="B64" s="53"/>
      <c r="C64" s="53"/>
      <c r="D64" s="53"/>
      <c r="E64" s="53"/>
      <c r="F64" s="53"/>
    </row>
    <row r="65" spans="1:9" s="2" customFormat="1" x14ac:dyDescent="0.55000000000000004">
      <c r="A65" s="97" t="s">
        <v>107</v>
      </c>
      <c r="B65" s="55">
        <v>124653.14580586739</v>
      </c>
      <c r="C65" s="55">
        <v>129108.93459314632</v>
      </c>
      <c r="D65" s="55">
        <v>122489.0111730284</v>
      </c>
      <c r="E65" s="55">
        <v>123210.999190794</v>
      </c>
      <c r="F65" s="55">
        <v>128082.51821345407</v>
      </c>
      <c r="G65" s="107"/>
      <c r="H65" s="98"/>
      <c r="I65" s="98"/>
    </row>
    <row r="66" spans="1:9" ht="15" customHeight="1" x14ac:dyDescent="0.55000000000000004">
      <c r="A66" s="93"/>
      <c r="B66" s="53"/>
      <c r="C66" s="53"/>
      <c r="D66" s="53"/>
      <c r="E66" s="53"/>
      <c r="F66" s="53"/>
    </row>
    <row r="67" spans="1:9" ht="15" customHeight="1" x14ac:dyDescent="0.55000000000000004">
      <c r="A67" s="102"/>
      <c r="B67" s="90"/>
      <c r="C67" s="90"/>
      <c r="D67" s="90"/>
      <c r="E67" s="90"/>
      <c r="F67" s="90"/>
    </row>
    <row r="68" spans="1:9" ht="15" customHeight="1" x14ac:dyDescent="0.55000000000000004">
      <c r="A68" s="102"/>
      <c r="B68" s="90"/>
      <c r="C68" s="90"/>
      <c r="D68" s="90"/>
      <c r="E68" s="90"/>
      <c r="F68" s="90"/>
    </row>
    <row r="69" spans="1:9" ht="15" customHeight="1" x14ac:dyDescent="0.55000000000000004">
      <c r="A69" s="102"/>
      <c r="B69" s="90"/>
      <c r="C69" s="90"/>
      <c r="D69" s="90"/>
      <c r="E69" s="90"/>
      <c r="F69" s="90"/>
    </row>
    <row r="70" spans="1:9" ht="15" customHeight="1" x14ac:dyDescent="0.55000000000000004">
      <c r="A70" s="102"/>
      <c r="B70" s="90"/>
      <c r="C70" s="90"/>
      <c r="D70" s="90"/>
      <c r="E70" s="90"/>
      <c r="F70" s="90"/>
    </row>
    <row r="71" spans="1:9" ht="15" customHeight="1" x14ac:dyDescent="0.55000000000000004">
      <c r="A71" s="102"/>
      <c r="B71" s="90"/>
      <c r="C71" s="90"/>
      <c r="D71" s="90"/>
      <c r="E71" s="90"/>
      <c r="F71" s="90"/>
    </row>
    <row r="72" spans="1:9" ht="15" customHeight="1" x14ac:dyDescent="0.55000000000000004">
      <c r="A72" s="102"/>
      <c r="B72" s="90"/>
      <c r="C72" s="90"/>
      <c r="D72" s="90"/>
      <c r="E72" s="90"/>
      <c r="F72" s="90"/>
    </row>
    <row r="73" spans="1:9" ht="15" customHeight="1" x14ac:dyDescent="0.55000000000000004">
      <c r="A73" s="102"/>
      <c r="B73" s="90"/>
      <c r="C73" s="90"/>
      <c r="D73" s="90"/>
      <c r="E73" s="90"/>
      <c r="F73" s="90"/>
    </row>
    <row r="74" spans="1:9" ht="15" customHeight="1" x14ac:dyDescent="0.55000000000000004">
      <c r="A74" s="102"/>
      <c r="B74" s="90"/>
      <c r="C74" s="90"/>
      <c r="D74" s="90"/>
      <c r="E74" s="90"/>
      <c r="F74" s="90"/>
    </row>
    <row r="75" spans="1:9" ht="15" customHeight="1" x14ac:dyDescent="0.55000000000000004">
      <c r="A75" s="102"/>
      <c r="B75" s="90"/>
      <c r="C75" s="90"/>
      <c r="D75" s="90"/>
      <c r="E75" s="90"/>
      <c r="F75" s="90"/>
    </row>
    <row r="76" spans="1:9" ht="15" customHeight="1" x14ac:dyDescent="0.55000000000000004">
      <c r="A76" s="102"/>
      <c r="B76" s="90"/>
      <c r="C76" s="90"/>
      <c r="D76" s="90"/>
      <c r="E76" s="90"/>
      <c r="F76" s="90"/>
    </row>
    <row r="77" spans="1:9" ht="15" customHeight="1" x14ac:dyDescent="0.55000000000000004">
      <c r="A77" s="102"/>
      <c r="B77" s="90"/>
      <c r="C77" s="90"/>
      <c r="D77" s="90"/>
      <c r="E77" s="90"/>
      <c r="F77" s="90"/>
    </row>
    <row r="78" spans="1:9" ht="15" customHeight="1" x14ac:dyDescent="0.55000000000000004">
      <c r="A78" s="102"/>
      <c r="B78" s="90"/>
      <c r="C78" s="90"/>
      <c r="D78" s="90"/>
      <c r="E78" s="90"/>
      <c r="F78" s="90"/>
    </row>
    <row r="79" spans="1:9" ht="15" customHeight="1" x14ac:dyDescent="0.55000000000000004">
      <c r="A79" s="102"/>
      <c r="B79" s="90"/>
      <c r="C79" s="90"/>
      <c r="D79" s="90"/>
      <c r="E79" s="90"/>
      <c r="F79" s="90"/>
    </row>
    <row r="80" spans="1:9" ht="15" customHeight="1" x14ac:dyDescent="0.55000000000000004">
      <c r="A80" s="102"/>
      <c r="B80" s="90"/>
      <c r="C80" s="90"/>
      <c r="D80" s="90"/>
      <c r="E80" s="90"/>
      <c r="F80" s="90"/>
    </row>
    <row r="81" spans="1:6" ht="15" customHeight="1" x14ac:dyDescent="0.55000000000000004">
      <c r="A81" s="102"/>
      <c r="B81" s="90"/>
      <c r="C81" s="90"/>
      <c r="D81" s="90"/>
      <c r="E81" s="90"/>
      <c r="F81" s="90"/>
    </row>
    <row r="82" spans="1:6" ht="15" customHeight="1" x14ac:dyDescent="0.55000000000000004">
      <c r="A82" s="102"/>
      <c r="B82" s="90"/>
      <c r="C82" s="90"/>
      <c r="D82" s="90"/>
      <c r="E82" s="90"/>
      <c r="F82" s="90"/>
    </row>
    <row r="83" spans="1:6" ht="15" customHeight="1" x14ac:dyDescent="0.55000000000000004">
      <c r="A83" s="102"/>
      <c r="B83" s="90"/>
      <c r="C83" s="90"/>
      <c r="D83" s="90"/>
      <c r="E83" s="90"/>
      <c r="F83" s="90"/>
    </row>
    <row r="84" spans="1:6" ht="15" customHeight="1" x14ac:dyDescent="0.55000000000000004">
      <c r="A84" s="102"/>
      <c r="B84" s="90"/>
      <c r="C84" s="90"/>
      <c r="D84" s="90"/>
      <c r="E84" s="90"/>
      <c r="F84" s="90"/>
    </row>
    <row r="85" spans="1:6" ht="15" customHeight="1" x14ac:dyDescent="0.55000000000000004"/>
  </sheetData>
  <pageMargins left="0.7" right="0.7" top="0.75" bottom="0.75" header="0.3" footer="0.3"/>
  <pageSetup paperSize="9"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C9A8-8191-4275-959A-49BBF4616329}">
  <dimension ref="A3:K10"/>
  <sheetViews>
    <sheetView showGridLines="0" zoomScale="70" zoomScaleNormal="70" workbookViewId="0">
      <selection activeCell="A3" sqref="A3"/>
    </sheetView>
  </sheetViews>
  <sheetFormatPr baseColWidth="10" defaultColWidth="11.5703125" defaultRowHeight="24" x14ac:dyDescent="0.55000000000000004"/>
  <cols>
    <col min="1" max="1" width="148.5703125" style="51" bestFit="1" customWidth="1"/>
    <col min="2" max="10" width="11.5703125" style="51"/>
    <col min="11" max="11" width="11.5703125" style="17"/>
  </cols>
  <sheetData>
    <row r="3" spans="1:9" x14ac:dyDescent="0.55000000000000004">
      <c r="A3" s="108" t="s">
        <v>150</v>
      </c>
      <c r="B3" s="47"/>
      <c r="C3" s="47"/>
      <c r="D3" s="47"/>
      <c r="E3" s="47"/>
      <c r="F3" s="47"/>
      <c r="G3" s="47"/>
      <c r="H3" s="47"/>
      <c r="I3" s="47"/>
    </row>
    <row r="4" spans="1:9" x14ac:dyDescent="0.55000000000000004">
      <c r="A4" s="47" t="s">
        <v>30</v>
      </c>
      <c r="B4" s="47"/>
      <c r="C4" s="47"/>
      <c r="D4" s="47"/>
      <c r="E4" s="47"/>
      <c r="F4" s="47"/>
      <c r="G4" s="47"/>
      <c r="H4" s="47"/>
      <c r="I4" s="47"/>
    </row>
    <row r="5" spans="1:9" x14ac:dyDescent="0.55000000000000004">
      <c r="A5" s="47" t="s">
        <v>31</v>
      </c>
      <c r="B5" s="47"/>
      <c r="C5" s="47"/>
      <c r="D5" s="47"/>
      <c r="E5" s="47"/>
      <c r="F5" s="47"/>
      <c r="G5" s="47"/>
      <c r="H5" s="47"/>
      <c r="I5" s="47"/>
    </row>
    <row r="6" spans="1:9" x14ac:dyDescent="0.55000000000000004">
      <c r="A6" s="47" t="s">
        <v>110</v>
      </c>
      <c r="B6" s="47"/>
      <c r="C6" s="47"/>
      <c r="D6" s="47"/>
      <c r="E6" s="47"/>
      <c r="F6" s="47"/>
      <c r="G6" s="47"/>
      <c r="H6" s="47"/>
      <c r="I6" s="47"/>
    </row>
    <row r="7" spans="1:9" x14ac:dyDescent="0.55000000000000004">
      <c r="A7" s="47" t="s">
        <v>32</v>
      </c>
      <c r="B7" s="47"/>
      <c r="C7" s="47"/>
      <c r="D7" s="47"/>
      <c r="E7" s="47"/>
      <c r="F7" s="47"/>
      <c r="G7" s="47"/>
      <c r="H7" s="47"/>
      <c r="I7" s="47"/>
    </row>
    <row r="8" spans="1:9" x14ac:dyDescent="0.55000000000000004">
      <c r="A8" s="47" t="s">
        <v>111</v>
      </c>
      <c r="B8" s="47"/>
      <c r="C8" s="47"/>
      <c r="D8" s="47"/>
      <c r="E8" s="47"/>
      <c r="F8" s="47"/>
      <c r="G8" s="47"/>
      <c r="H8" s="47"/>
      <c r="I8" s="47"/>
    </row>
    <row r="9" spans="1:9" ht="45" customHeight="1" x14ac:dyDescent="0.55000000000000004">
      <c r="A9" s="127" t="s">
        <v>123</v>
      </c>
      <c r="B9" s="127"/>
      <c r="C9" s="127"/>
      <c r="D9" s="127"/>
      <c r="E9" s="127"/>
      <c r="F9" s="127"/>
      <c r="G9" s="127"/>
      <c r="H9" s="127"/>
      <c r="I9" s="127"/>
    </row>
    <row r="10" spans="1:9" x14ac:dyDescent="0.55000000000000004">
      <c r="A10" s="128" t="s">
        <v>112</v>
      </c>
      <c r="B10" s="128"/>
      <c r="C10" s="128"/>
      <c r="D10" s="128"/>
      <c r="E10" s="128"/>
      <c r="F10" s="128"/>
      <c r="G10" s="128"/>
      <c r="H10" s="128"/>
      <c r="I10" s="128"/>
    </row>
  </sheetData>
  <mergeCells count="2">
    <mergeCell ref="A9:I9"/>
    <mergeCell ref="A10:I1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TemplafyFormConfiguration><![CDATA[{"formFields":[],"formDataEntries":[]}]]></TemplafyFormConfiguration>
</file>

<file path=customXml/item2.xml><?xml version="1.0" encoding="utf-8"?>
<TemplafyTemplateConfiguration><![CDATA[{"transformationConfigurations":[],"templateName":"Default","templateDescription":"","enableDocumentContentUpdater":false,"version":"2.0"}]]></TemplafyTemplateConfiguration>
</file>

<file path=customXml/itemProps1.xml><?xml version="1.0" encoding="utf-8"?>
<ds:datastoreItem xmlns:ds="http://schemas.openxmlformats.org/officeDocument/2006/customXml" ds:itemID="{3CF7EBB3-39EB-4367-A8D9-B2A3C9E252E5}">
  <ds:schemaRefs/>
</ds:datastoreItem>
</file>

<file path=customXml/itemProps2.xml><?xml version="1.0" encoding="utf-8"?>
<ds:datastoreItem xmlns:ds="http://schemas.openxmlformats.org/officeDocument/2006/customXml" ds:itemID="{83C3FD3F-39FC-47D2-9DD8-D09AA6F649DC}">
  <ds:schemaRefs/>
</ds:datastoreItem>
</file>

<file path=docMetadata/LabelInfo.xml><?xml version="1.0" encoding="utf-8"?>
<clbl:labelList xmlns:clbl="http://schemas.microsoft.com/office/2020/mipLabelMetadata">
  <clbl:label id="{f0e726ee-e78c-4f89-89b8-3dcd0cc07248}" enabled="1" method="Standard" siteId="{80184e22-072c-440e-a8a9-22f52b82646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1- Contents</vt:lpstr>
      <vt:lpstr>2- Profit performance Group</vt:lpstr>
      <vt:lpstr>3- Income statement GI</vt:lpstr>
      <vt:lpstr>4- Statement of financial pos.</vt:lpstr>
      <vt:lpstr>5- 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2022-12-05T11:50:49Z</dcterms:created>
  <dcterms:modified xsi:type="dcterms:W3CDTF">2023-03-20T15:31:00Z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gjensidige</vt:lpwstr>
  </property>
  <property fmtid="{D5CDD505-2E9C-101B-9397-08002B2CF9AE}" pid="3" name="TemplafyTemplateId">
    <vt:lpwstr>638047021259906500</vt:lpwstr>
  </property>
  <property fmtid="{D5CDD505-2E9C-101B-9397-08002B2CF9AE}" pid="4" name="TemplafyUserProfileId">
    <vt:lpwstr>637751740908010078</vt:lpwstr>
  </property>
  <property fmtid="{D5CDD505-2E9C-101B-9397-08002B2CF9AE}" pid="5" name="TemplafyLanguageCode">
    <vt:lpwstr>nb-NO</vt:lpwstr>
  </property>
  <property fmtid="{D5CDD505-2E9C-101B-9397-08002B2CF9AE}" pid="6" name="TemplafyFromBlank">
    <vt:bool>true</vt:bool>
  </property>
  <property fmtid="{D5CDD505-2E9C-101B-9397-08002B2CF9AE}" pid="7" name="SV_QUERY_LIST_4F35BF76-6C0D-4D9B-82B2-816C12CF3733">
    <vt:lpwstr>empty_477D106A-C0D6-4607-AEBD-E2C9D60EA279</vt:lpwstr>
  </property>
  <property fmtid="{D5CDD505-2E9C-101B-9397-08002B2CF9AE}" pid="8" name="SV_HIDDEN_GRID_QUERY_LIST_4F35BF76-6C0D-4D9B-82B2-816C12CF3733">
    <vt:lpwstr>empty_477D106A-C0D6-4607-AEBD-E2C9D60EA279</vt:lpwstr>
  </property>
</Properties>
</file>